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filterPrivacy="1" defaultThemeVersion="124226"/>
  <bookViews>
    <workbookView xWindow="0" yWindow="0" windowWidth="20490" windowHeight="7530" tabRatio="901" activeTab="3" xr2:uid="{00000000-000D-0000-FFFF-FFFF00000000}"/>
  </bookViews>
  <sheets>
    <sheet name="ТИТУЛЬНЫЙ ЛИСТ" sheetId="49" r:id="rId1"/>
    <sheet name="ВВОД РЕЕСТРА" sheetId="56" r:id="rId2"/>
    <sheet name="ВВОД ПО БЮЛЕТНЯМ" sheetId="53" r:id="rId3"/>
    <sheet name="ПОДСЧЕТ ГОЛОСОВ" sheetId="54" r:id="rId4"/>
  </sheets>
  <definedNames>
    <definedName name="_xlnm._FilterDatabase" localSheetId="2" hidden="1">'ВВОД ПО БЮЛЕТНЯМ'!$A$3:$Q$3</definedName>
    <definedName name="_xlnm.Print_Titles" localSheetId="0">'ТИТУЛЬНЫЙ ЛИСТ'!$9:$9</definedName>
  </definedNames>
  <calcPr calcId="171027" iterateDelta="1E-4"/>
</workbook>
</file>

<file path=xl/calcChain.xml><?xml version="1.0" encoding="utf-8"?>
<calcChain xmlns="http://schemas.openxmlformats.org/spreadsheetml/2006/main">
  <c r="L6" i="54" l="1"/>
  <c r="Q14" i="54"/>
  <c r="A12" i="53" l="1"/>
  <c r="E12" i="56" l="1"/>
  <c r="M5" i="49" s="1"/>
  <c r="A5" i="53" l="1"/>
  <c r="A5" i="54" s="1"/>
  <c r="B5" i="53"/>
  <c r="C5" i="53"/>
  <c r="D5" i="53"/>
  <c r="E5" i="53"/>
  <c r="A6" i="53"/>
  <c r="A6" i="54" s="1"/>
  <c r="B6" i="53"/>
  <c r="C6" i="53"/>
  <c r="D6" i="53"/>
  <c r="E6" i="53"/>
  <c r="A7" i="53"/>
  <c r="A7" i="54" s="1"/>
  <c r="B7" i="53"/>
  <c r="C7" i="53"/>
  <c r="D7" i="53"/>
  <c r="E7" i="53"/>
  <c r="A8" i="53"/>
  <c r="A8" i="54" s="1"/>
  <c r="B8" i="53"/>
  <c r="C8" i="53"/>
  <c r="D8" i="53"/>
  <c r="E8" i="53"/>
  <c r="A9" i="53"/>
  <c r="A9" i="54" s="1"/>
  <c r="B9" i="53"/>
  <c r="C9" i="53"/>
  <c r="D9" i="53"/>
  <c r="E9" i="53"/>
  <c r="A10" i="53"/>
  <c r="A10" i="54" s="1"/>
  <c r="B10" i="53"/>
  <c r="C10" i="53"/>
  <c r="D10" i="53"/>
  <c r="E10" i="53"/>
  <c r="A11" i="53"/>
  <c r="A11" i="54" s="1"/>
  <c r="B11" i="53"/>
  <c r="C11" i="53"/>
  <c r="D11" i="53"/>
  <c r="E11" i="53"/>
  <c r="B1" i="53"/>
  <c r="C1" i="53"/>
  <c r="D1" i="53"/>
  <c r="E1" i="53"/>
  <c r="A1" i="53"/>
  <c r="B4" i="53"/>
  <c r="C4" i="53"/>
  <c r="D4" i="53"/>
  <c r="E4" i="53"/>
  <c r="A4" i="53"/>
  <c r="D1" i="54" l="1"/>
  <c r="D4" i="54"/>
  <c r="D5" i="54"/>
  <c r="D6" i="54"/>
  <c r="D7" i="54"/>
  <c r="D8" i="54"/>
  <c r="D9" i="54"/>
  <c r="D10" i="54"/>
  <c r="D11" i="54"/>
  <c r="L2" i="54"/>
  <c r="M2" i="54"/>
  <c r="N2" i="54"/>
  <c r="O2" i="54"/>
  <c r="P2" i="54"/>
  <c r="Q2" i="54"/>
  <c r="H1" i="54"/>
  <c r="G1" i="54"/>
  <c r="F1" i="54"/>
  <c r="B1" i="54"/>
  <c r="G4" i="53"/>
  <c r="L1" i="54" l="1"/>
  <c r="O1" i="54"/>
  <c r="J2" i="54"/>
  <c r="K2" i="54"/>
  <c r="I2" i="54"/>
  <c r="I1" i="54"/>
  <c r="C1" i="54"/>
  <c r="E1" i="54"/>
  <c r="A1" i="54"/>
  <c r="I8" i="54"/>
  <c r="I9" i="54"/>
  <c r="J4" i="54"/>
  <c r="J12" i="53" l="1"/>
  <c r="K12" i="53"/>
  <c r="L12" i="53"/>
  <c r="M12" i="53"/>
  <c r="N12" i="53"/>
  <c r="O12" i="53"/>
  <c r="P12" i="53"/>
  <c r="Q12" i="53"/>
  <c r="I12" i="53"/>
  <c r="L14" i="53" l="1"/>
  <c r="O14" i="53"/>
  <c r="I14" i="53"/>
  <c r="B5" i="54"/>
  <c r="C5" i="54"/>
  <c r="E5" i="54"/>
  <c r="B6" i="54"/>
  <c r="C6" i="54"/>
  <c r="E6" i="54"/>
  <c r="B7" i="54"/>
  <c r="C7" i="54"/>
  <c r="E7" i="54"/>
  <c r="B8" i="54"/>
  <c r="C8" i="54"/>
  <c r="E8" i="54"/>
  <c r="B9" i="54"/>
  <c r="C9" i="54"/>
  <c r="E9" i="54"/>
  <c r="B10" i="54"/>
  <c r="C10" i="54"/>
  <c r="E10" i="54"/>
  <c r="B11" i="54"/>
  <c r="C11" i="54"/>
  <c r="E11" i="54"/>
  <c r="B4" i="54"/>
  <c r="C4" i="54"/>
  <c r="E4" i="54"/>
  <c r="A4" i="54"/>
  <c r="F7" i="54"/>
  <c r="F8" i="54"/>
  <c r="F9" i="54"/>
  <c r="F10" i="54"/>
  <c r="F11" i="54"/>
  <c r="F5" i="54"/>
  <c r="F6" i="54"/>
  <c r="F4" i="54"/>
  <c r="Q11" i="54"/>
  <c r="O11" i="54"/>
  <c r="Q10" i="54"/>
  <c r="P10" i="54"/>
  <c r="Q9" i="54"/>
  <c r="P9" i="54"/>
  <c r="Q8" i="54"/>
  <c r="Q6" i="54"/>
  <c r="Q5" i="54"/>
  <c r="N11" i="54"/>
  <c r="L10" i="54"/>
  <c r="M9" i="54"/>
  <c r="L9" i="54"/>
  <c r="M7" i="54"/>
  <c r="L5" i="54"/>
  <c r="M4" i="54"/>
  <c r="F12" i="53"/>
  <c r="E12" i="53"/>
  <c r="G11" i="53"/>
  <c r="G10" i="53"/>
  <c r="G9" i="53"/>
  <c r="G8" i="53"/>
  <c r="G7" i="53"/>
  <c r="G6" i="53"/>
  <c r="G5" i="53"/>
  <c r="G4" i="54"/>
  <c r="G9" i="54" l="1"/>
  <c r="E12" i="54"/>
  <c r="G5" i="54"/>
  <c r="G11" i="54"/>
  <c r="G7" i="54"/>
  <c r="G10" i="54"/>
  <c r="G8" i="54"/>
  <c r="G6" i="54"/>
  <c r="F12" i="54"/>
  <c r="G12" i="53"/>
  <c r="H9" i="53" s="1"/>
  <c r="H9" i="54" s="1"/>
  <c r="H8" i="53" l="1"/>
  <c r="H8" i="54" s="1"/>
  <c r="L8" i="54" s="1"/>
  <c r="H4" i="53"/>
  <c r="H6" i="53"/>
  <c r="H6" i="54" s="1"/>
  <c r="J6" i="54" s="1"/>
  <c r="H11" i="53"/>
  <c r="H11" i="54" s="1"/>
  <c r="H5" i="53"/>
  <c r="H5" i="54" s="1"/>
  <c r="H10" i="53"/>
  <c r="H10" i="54" s="1"/>
  <c r="H7" i="53"/>
  <c r="H7" i="54" s="1"/>
  <c r="J7" i="54" s="1"/>
  <c r="J10" i="54"/>
  <c r="M10" i="54"/>
  <c r="I11" i="54"/>
  <c r="L11" i="54"/>
  <c r="P8" i="54"/>
  <c r="M8" i="54"/>
  <c r="L7" i="54"/>
  <c r="I7" i="54"/>
  <c r="O9" i="54"/>
  <c r="N9" i="54"/>
  <c r="P11" i="54"/>
  <c r="M11" i="54"/>
  <c r="J11" i="54"/>
  <c r="N10" i="54"/>
  <c r="O10" i="54"/>
  <c r="K11" i="54"/>
  <c r="P4" i="54"/>
  <c r="N4" i="54"/>
  <c r="K4" i="54"/>
  <c r="K5" i="54"/>
  <c r="P5" i="54"/>
  <c r="N5" i="54"/>
  <c r="P6" i="54"/>
  <c r="N6" i="54"/>
  <c r="K7" i="54"/>
  <c r="P7" i="54"/>
  <c r="O4" i="54"/>
  <c r="O5" i="54"/>
  <c r="M5" i="54"/>
  <c r="O6" i="54"/>
  <c r="M6" i="54"/>
  <c r="O7" i="54"/>
  <c r="O8" i="54"/>
  <c r="N8" i="54"/>
  <c r="M7" i="49"/>
  <c r="G13" i="53"/>
  <c r="M6" i="49" s="1"/>
  <c r="I10" i="54"/>
  <c r="K10" i="54"/>
  <c r="K6" i="54"/>
  <c r="I6" i="54"/>
  <c r="J9" i="54"/>
  <c r="K9" i="54"/>
  <c r="J8" i="54"/>
  <c r="K8" i="54"/>
  <c r="I5" i="54"/>
  <c r="J5" i="54"/>
  <c r="Q7" i="54"/>
  <c r="N7" i="54"/>
  <c r="G12" i="54"/>
  <c r="H12" i="53" l="1"/>
  <c r="H4" i="54"/>
  <c r="P14" i="54"/>
  <c r="L14" i="49" s="1"/>
  <c r="N14" i="54"/>
  <c r="M12" i="49" s="1"/>
  <c r="M14" i="54"/>
  <c r="L12" i="49" s="1"/>
  <c r="O14" i="54"/>
  <c r="K14" i="49" s="1"/>
  <c r="K14" i="54"/>
  <c r="M10" i="49" s="1"/>
  <c r="J14" i="54"/>
  <c r="L10" i="49" s="1"/>
  <c r="G13" i="54"/>
  <c r="Q4" i="54" l="1"/>
  <c r="O15" i="54" s="1"/>
  <c r="H12" i="54"/>
  <c r="L4" i="54"/>
  <c r="L14" i="54" s="1"/>
  <c r="I4" i="54"/>
  <c r="I14" i="54" s="1"/>
  <c r="N16" i="54"/>
  <c r="M16" i="54"/>
  <c r="L13" i="49" s="1"/>
  <c r="L15" i="54"/>
  <c r="M13" i="49"/>
  <c r="K10" i="49" l="1"/>
  <c r="I16" i="54"/>
  <c r="K11" i="49" s="1"/>
  <c r="I15" i="54"/>
  <c r="K12" i="49"/>
  <c r="L16" i="54"/>
  <c r="K13" i="49" s="1"/>
  <c r="K16" i="54"/>
  <c r="M11" i="49" s="1"/>
  <c r="P16" i="54"/>
  <c r="L15" i="49" s="1"/>
  <c r="O16" i="54"/>
  <c r="K15" i="49" s="1"/>
  <c r="J16" i="54"/>
  <c r="L11" i="49" s="1"/>
  <c r="M14" i="49"/>
  <c r="Q16" i="54"/>
  <c r="M15" i="49" s="1"/>
  <c r="L17" i="54"/>
  <c r="I17" i="54" l="1"/>
  <c r="O17" i="54"/>
</calcChain>
</file>

<file path=xl/sharedStrings.xml><?xml version="1.0" encoding="utf-8"?>
<sst xmlns="http://schemas.openxmlformats.org/spreadsheetml/2006/main" count="71" uniqueCount="58">
  <si>
    <t>ПРОТИВ</t>
  </si>
  <si>
    <t>ЗА</t>
  </si>
  <si>
    <t>% голосов при заочном голосовании</t>
  </si>
  <si>
    <t>№ п/п</t>
  </si>
  <si>
    <t>ФИО собственника</t>
  </si>
  <si>
    <t>№ квартиры</t>
  </si>
  <si>
    <t>Общая площадь помещения</t>
  </si>
  <si>
    <t>КВОРУМ</t>
  </si>
  <si>
    <t>№ вопр.</t>
  </si>
  <si>
    <t>Решение по вопросам голосования</t>
  </si>
  <si>
    <t>ВОЗДЕРЖАЛСЯ</t>
  </si>
  <si>
    <t>Решение</t>
  </si>
  <si>
    <t>Лист подсчета голосов по вопросам заочного голосования собственников помещений в многоквартирном доме по адресу:</t>
  </si>
  <si>
    <t>3</t>
  </si>
  <si>
    <t>ПР</t>
  </si>
  <si>
    <t>ВОЗ</t>
  </si>
  <si>
    <t>1 вопрос</t>
  </si>
  <si>
    <t>2 вопрос</t>
  </si>
  <si>
    <t>Приняли участие в голосовании</t>
  </si>
  <si>
    <t>3 вопрос</t>
  </si>
  <si>
    <t>Собственник 1</t>
  </si>
  <si>
    <t>Собственник 2</t>
  </si>
  <si>
    <t>Собственник 3</t>
  </si>
  <si>
    <t>Собственник 4</t>
  </si>
  <si>
    <t>Собственник 5</t>
  </si>
  <si>
    <t>Собственник 6</t>
  </si>
  <si>
    <t>Собственник 7</t>
  </si>
  <si>
    <t>Собственник 8</t>
  </si>
  <si>
    <t>Доля в собственности</t>
  </si>
  <si>
    <r>
      <t>ВВЕСТИ ЦИФРУ "1"                          (</t>
    </r>
    <r>
      <rPr>
        <sz val="10"/>
        <color rgb="FFFF0000"/>
        <rFont val="Times New Roman"/>
        <family val="1"/>
        <charset val="204"/>
      </rPr>
      <t>при условии полученного заполненного бюлетня)</t>
    </r>
  </si>
  <si>
    <r>
      <t xml:space="preserve">ВВЕСТИ ЦИФРУ "1" В ТОЙ, КОЛОНКЕ, КОТОРАЯ СООТВЕТСТВУЕТ ГОЛОСУ В БЮЛЕТНЕ ПО КАЖДОМУ ВОПРОСУ </t>
    </r>
    <r>
      <rPr>
        <sz val="10"/>
        <color rgb="FFFF0000"/>
        <rFont val="Times New Roman"/>
        <family val="1"/>
        <charset val="204"/>
      </rPr>
      <t>(наример: вопрос 1 собственник проголосовал "ЗА" поставить цифру "1" в колонке "ЗА")</t>
    </r>
  </si>
  <si>
    <t xml:space="preserve">        ПЛОЩАДЬ ГОЛОСОВ</t>
  </si>
  <si>
    <t xml:space="preserve">КВОРУМ ПЛОЩАДЬ, кв.м:  </t>
  </si>
  <si>
    <t xml:space="preserve">ПЛОЩАДЬ ДОМА, кв.м:  </t>
  </si>
  <si>
    <t xml:space="preserve">КВОРУМ, %:  </t>
  </si>
  <si>
    <t>1</t>
  </si>
  <si>
    <t>2</t>
  </si>
  <si>
    <r>
      <rPr>
        <b/>
        <sz val="12"/>
        <rFont val="Times New Roman"/>
        <family val="1"/>
        <charset val="204"/>
      </rPr>
      <t xml:space="preserve"> ПРОЦЕНТ ГОЛОСОВ</t>
    </r>
    <r>
      <rPr>
        <sz val="12"/>
        <rFont val="Times New Roman"/>
        <family val="1"/>
        <charset val="204"/>
      </rPr>
      <t xml:space="preserve"> </t>
    </r>
  </si>
  <si>
    <t xml:space="preserve">ИТОГО:   </t>
  </si>
  <si>
    <t xml:space="preserve">    КВОРУМ:</t>
  </si>
  <si>
    <r>
      <rPr>
        <b/>
        <sz val="12"/>
        <color rgb="FFFF0000"/>
        <rFont val="Times New Roman"/>
        <family val="1"/>
        <charset val="204"/>
      </rPr>
      <t>ПРОВЕРКА ПЛОЩАДИ ГОЛОСОВ</t>
    </r>
    <r>
      <rPr>
        <sz val="12"/>
        <color rgb="FFFF0000"/>
        <rFont val="Times New Roman"/>
        <family val="1"/>
        <charset val="204"/>
      </rPr>
      <t xml:space="preserve"> (должно быть </t>
    </r>
    <r>
      <rPr>
        <sz val="14"/>
        <color rgb="FFFF0000"/>
        <rFont val="Times New Roman"/>
        <family val="1"/>
        <charset val="204"/>
      </rPr>
      <t>=</t>
    </r>
    <r>
      <rPr>
        <sz val="12"/>
        <color rgb="FFFF0000"/>
        <rFont val="Times New Roman"/>
        <family val="1"/>
        <charset val="204"/>
      </rPr>
      <t xml:space="preserve"> площади кворума)</t>
    </r>
  </si>
  <si>
    <r>
      <rPr>
        <b/>
        <sz val="12"/>
        <color rgb="FFFF0000"/>
        <rFont val="Times New Roman"/>
        <family val="1"/>
        <charset val="204"/>
      </rPr>
      <t>ПРОВЕРКА ПРОГОЛОСОВАВШИХ</t>
    </r>
    <r>
      <rPr>
        <sz val="12"/>
        <color rgb="FFFF0000"/>
        <rFont val="Times New Roman"/>
        <family val="1"/>
        <charset val="204"/>
      </rPr>
      <t xml:space="preserve"> (должно быть </t>
    </r>
    <r>
      <rPr>
        <sz val="14"/>
        <color rgb="FFFF0000"/>
        <rFont val="Times New Roman"/>
        <family val="1"/>
        <charset val="204"/>
      </rPr>
      <t>=</t>
    </r>
    <r>
      <rPr>
        <sz val="16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 xml:space="preserve">"приняли участие в голосовании") </t>
    </r>
  </si>
  <si>
    <t>%</t>
  </si>
  <si>
    <t>площадь</t>
  </si>
  <si>
    <r>
      <t xml:space="preserve">ВВЕСТИ </t>
    </r>
    <r>
      <rPr>
        <sz val="18"/>
        <color theme="9" tint="-0.499984740745262"/>
        <rFont val="Calibri"/>
        <family val="2"/>
        <charset val="204"/>
        <scheme val="minor"/>
      </rPr>
      <t>реестр по форме, как указано на примере</t>
    </r>
  </si>
  <si>
    <t>ВВЕСТИ</t>
  </si>
  <si>
    <t>адрес дома</t>
  </si>
  <si>
    <t>дату собрания</t>
  </si>
  <si>
    <t>вопросы собрания</t>
  </si>
  <si>
    <t>от</t>
  </si>
  <si>
    <t>г. Южный, ул. Свекольникова, д. 52</t>
  </si>
  <si>
    <t>не принято</t>
  </si>
  <si>
    <t>принято</t>
  </si>
  <si>
    <t>вопрос 1</t>
  </si>
  <si>
    <t>вопрос 2</t>
  </si>
  <si>
    <t>вопрос 3</t>
  </si>
  <si>
    <r>
      <rPr>
        <b/>
        <sz val="12"/>
        <color rgb="FFFF0000"/>
        <rFont val="Times New Roman"/>
        <family val="1"/>
        <charset val="204"/>
      </rPr>
      <t>ПРОВЕРКА ПРОЦЕНТОВ</t>
    </r>
    <r>
      <rPr>
        <sz val="12"/>
        <color rgb="FFFF0000"/>
        <rFont val="Times New Roman"/>
        <family val="1"/>
        <charset val="204"/>
      </rPr>
      <t xml:space="preserve"> (должно быть равно 100, при условии, что нет испорченных бюлетней)</t>
    </r>
  </si>
  <si>
    <t>в колонке "решение по вопросам голосования" ввеcти нужное 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</si>
</sst>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theme="9" tint="-0.499984740745262"/>
      <name val="Calibri"/>
      <family val="2"/>
      <charset val="204"/>
      <scheme val="minor"/>
    </font>
    <font>
      <b/>
      <sz val="18"/>
      <color theme="9" tint="-0.499984740745262"/>
      <name val="Calibri"/>
      <family val="2"/>
      <charset val="204"/>
      <scheme val="minor"/>
    </font>
    <font>
      <b/>
      <sz val="18"/>
      <color rgb="FFB85808"/>
      <name val="Calibri"/>
      <family val="2"/>
      <charset val="204"/>
      <scheme val="minor"/>
    </font>
    <font>
      <sz val="18"/>
      <color rgb="FFB85808"/>
      <name val="Calibri"/>
      <family val="2"/>
      <charset val="204"/>
      <scheme val="minor"/>
    </font>
    <font>
      <sz val="14"/>
      <color rgb="FFB8580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rgb="FFB0C7E2"/>
        <bgColor indexed="64"/>
      </patternFill>
    </fill>
    <fill>
      <patternFill patternType="solid">
        <fgColor rgb="FFD8E3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7" fillId="0" borderId="0" applyFont="0" applyFill="0" applyBorder="0" applyAlignment="0" applyProtection="0"/>
  </cellStyleXfs>
  <cellXfs count="157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1" fontId="2" fillId="2" borderId="0" xfId="0" applyNumberFormat="1" applyFont="1" applyFill="1" applyProtection="1">
      <protection hidden="1"/>
    </xf>
    <xf numFmtId="0" fontId="2" fillId="2" borderId="0" xfId="0" applyNumberFormat="1" applyFont="1" applyFill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12" fillId="2" borderId="0" xfId="0" applyFont="1" applyFill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2" fillId="5" borderId="17" xfId="0" applyFont="1" applyFill="1" applyBorder="1" applyAlignment="1" applyProtection="1">
      <alignment horizontal="center" vertical="center" wrapText="1"/>
      <protection hidden="1"/>
    </xf>
    <xf numFmtId="0" fontId="2" fillId="5" borderId="19" xfId="0" applyFont="1" applyFill="1" applyBorder="1" applyAlignment="1" applyProtection="1">
      <alignment horizontal="center" vertical="center" wrapText="1"/>
      <protection hidden="1"/>
    </xf>
    <xf numFmtId="0" fontId="2" fillId="5" borderId="18" xfId="0" applyFont="1" applyFill="1" applyBorder="1" applyAlignment="1" applyProtection="1">
      <alignment horizontal="center" vertical="center" wrapText="1"/>
      <protection hidden="1"/>
    </xf>
    <xf numFmtId="0" fontId="2" fillId="5" borderId="20" xfId="0" applyFont="1" applyFill="1" applyBorder="1" applyAlignment="1" applyProtection="1">
      <alignment horizontal="center" vertical="center" wrapText="1"/>
      <protection hidden="1"/>
    </xf>
    <xf numFmtId="0" fontId="2" fillId="6" borderId="16" xfId="0" applyFont="1" applyFill="1" applyBorder="1" applyAlignment="1" applyProtection="1">
      <alignment horizontal="center"/>
      <protection hidden="1"/>
    </xf>
    <xf numFmtId="2" fontId="1" fillId="6" borderId="1" xfId="0" applyNumberFormat="1" applyFont="1" applyFill="1" applyBorder="1" applyAlignment="1" applyProtection="1">
      <alignment horizontal="center"/>
      <protection hidden="1"/>
    </xf>
    <xf numFmtId="1" fontId="1" fillId="6" borderId="4" xfId="0" applyNumberFormat="1" applyFont="1" applyFill="1" applyBorder="1" applyAlignment="1" applyProtection="1">
      <alignment horizontal="center"/>
      <protection hidden="1"/>
    </xf>
    <xf numFmtId="0" fontId="1" fillId="6" borderId="1" xfId="0" applyNumberFormat="1" applyFont="1" applyFill="1" applyBorder="1" applyAlignment="1" applyProtection="1">
      <alignment horizontal="center"/>
      <protection hidden="1"/>
    </xf>
    <xf numFmtId="10" fontId="1" fillId="6" borderId="1" xfId="2" applyNumberFormat="1" applyFont="1" applyFill="1" applyBorder="1" applyProtection="1">
      <protection hidden="1"/>
    </xf>
    <xf numFmtId="10" fontId="1" fillId="6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6" borderId="1" xfId="0" applyNumberFormat="1" applyFont="1" applyFill="1" applyBorder="1" applyAlignment="1" applyProtection="1">
      <alignment horizontal="center"/>
      <protection hidden="1"/>
    </xf>
    <xf numFmtId="10" fontId="1" fillId="6" borderId="1" xfId="0" applyNumberFormat="1" applyFont="1" applyFill="1" applyBorder="1" applyAlignment="1" applyProtection="1">
      <alignment horizontal="center" vertical="center"/>
      <protection hidden="1"/>
    </xf>
    <xf numFmtId="2" fontId="1" fillId="6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vertical="center"/>
      <protection hidden="1"/>
    </xf>
    <xf numFmtId="0" fontId="1" fillId="6" borderId="4" xfId="0" applyFont="1" applyFill="1" applyBorder="1" applyAlignment="1" applyProtection="1">
      <alignment horizontal="left" vertical="center"/>
      <protection hidden="1"/>
    </xf>
    <xf numFmtId="0" fontId="1" fillId="6" borderId="4" xfId="0" applyFont="1" applyFill="1" applyBorder="1" applyAlignment="1" applyProtection="1">
      <alignment vertical="center"/>
      <protection hidden="1"/>
    </xf>
    <xf numFmtId="0" fontId="1" fillId="6" borderId="16" xfId="0" applyFont="1" applyFill="1" applyBorder="1" applyAlignment="1" applyProtection="1">
      <alignment vertical="center"/>
      <protection hidden="1"/>
    </xf>
    <xf numFmtId="2" fontId="1" fillId="6" borderId="16" xfId="0" applyNumberFormat="1" applyFont="1" applyFill="1" applyBorder="1" applyAlignment="1" applyProtection="1">
      <alignment vertical="center"/>
      <protection hidden="1"/>
    </xf>
    <xf numFmtId="1" fontId="1" fillId="6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1" xfId="0" applyNumberFormat="1" applyFont="1" applyFill="1" applyBorder="1" applyAlignment="1" applyProtection="1">
      <alignment horizontal="center" vertical="center"/>
      <protection hidden="1"/>
    </xf>
    <xf numFmtId="10" fontId="1" fillId="6" borderId="2" xfId="2" applyNumberFormat="1" applyFont="1" applyFill="1" applyBorder="1" applyAlignment="1" applyProtection="1">
      <alignment vertical="center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NumberFormat="1" applyFont="1" applyFill="1" applyBorder="1" applyAlignment="1" applyProtection="1">
      <alignment horizontal="center" vertical="top" wrapText="1"/>
      <protection hidden="1"/>
    </xf>
    <xf numFmtId="10" fontId="2" fillId="5" borderId="1" xfId="0" applyNumberFormat="1" applyFont="1" applyFill="1" applyBorder="1" applyAlignment="1" applyProtection="1">
      <alignment horizontal="center" vertical="top" wrapText="1"/>
      <protection hidden="1"/>
    </xf>
    <xf numFmtId="10" fontId="2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left"/>
      <protection hidden="1"/>
    </xf>
    <xf numFmtId="0" fontId="4" fillId="3" borderId="0" xfId="0" applyFont="1" applyFill="1" applyProtection="1"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 horizontal="right" vertical="center"/>
      <protection hidden="1"/>
    </xf>
    <xf numFmtId="0" fontId="5" fillId="6" borderId="0" xfId="0" applyFont="1" applyFill="1" applyBorder="1" applyAlignment="1" applyProtection="1">
      <protection hidden="1"/>
    </xf>
    <xf numFmtId="0" fontId="5" fillId="6" borderId="0" xfId="0" applyFont="1" applyFill="1" applyBorder="1" applyAlignment="1" applyProtection="1">
      <alignment vertic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Protection="1">
      <protection hidden="1"/>
    </xf>
    <xf numFmtId="10" fontId="4" fillId="5" borderId="17" xfId="0" applyNumberFormat="1" applyFont="1" applyFill="1" applyBorder="1" applyAlignment="1" applyProtection="1">
      <alignment horizontal="center" vertical="center" wrapText="1"/>
      <protection hidden="1"/>
    </xf>
    <xf numFmtId="10" fontId="4" fillId="5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24" xfId="0" applyFont="1" applyFill="1" applyBorder="1" applyAlignment="1" applyProtection="1">
      <alignment horizontal="center" wrapText="1"/>
      <protection hidden="1"/>
    </xf>
    <xf numFmtId="2" fontId="4" fillId="5" borderId="27" xfId="0" applyNumberFormat="1" applyFont="1" applyFill="1" applyBorder="1" applyAlignment="1" applyProtection="1">
      <alignment horizontal="center" vertical="center" wrapText="1"/>
      <protection hidden="1"/>
    </xf>
    <xf numFmtId="2" fontId="4" fillId="5" borderId="24" xfId="0" applyNumberFormat="1" applyFont="1" applyFill="1" applyBorder="1" applyAlignment="1" applyProtection="1">
      <alignment horizontal="center" vertical="center" wrapText="1"/>
      <protection hidden="1"/>
    </xf>
    <xf numFmtId="10" fontId="4" fillId="5" borderId="25" xfId="0" applyNumberFormat="1" applyFont="1" applyFill="1" applyBorder="1" applyAlignment="1" applyProtection="1">
      <alignment horizontal="center" vertical="center" wrapText="1"/>
      <protection hidden="1"/>
    </xf>
    <xf numFmtId="10" fontId="4" fillId="5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26" xfId="0" applyFont="1" applyFill="1" applyBorder="1" applyAlignment="1" applyProtection="1">
      <alignment horizontal="center" wrapText="1"/>
      <protection hidden="1"/>
    </xf>
    <xf numFmtId="2" fontId="4" fillId="5" borderId="29" xfId="0" applyNumberFormat="1" applyFont="1" applyFill="1" applyBorder="1" applyAlignment="1" applyProtection="1">
      <alignment horizontal="center" vertical="center" wrapText="1"/>
      <protection hidden="1"/>
    </xf>
    <xf numFmtId="2" fontId="4" fillId="5" borderId="26" xfId="0" applyNumberFormat="1" applyFont="1" applyFill="1" applyBorder="1" applyAlignment="1" applyProtection="1">
      <alignment horizontal="center" vertical="center" wrapText="1"/>
      <protection hidden="1"/>
    </xf>
    <xf numFmtId="1" fontId="4" fillId="3" borderId="0" xfId="0" applyNumberFormat="1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left" vertical="top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right" vertical="center" wrapText="1"/>
      <protection hidden="1"/>
    </xf>
    <xf numFmtId="0" fontId="5" fillId="6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left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left" wrapText="1"/>
      <protection hidden="1"/>
    </xf>
    <xf numFmtId="0" fontId="2" fillId="7" borderId="19" xfId="0" applyNumberFormat="1" applyFont="1" applyFill="1" applyBorder="1" applyAlignment="1" applyProtection="1">
      <alignment horizontal="center" vertical="top" wrapText="1"/>
      <protection locked="0"/>
    </xf>
    <xf numFmtId="0" fontId="2" fillId="7" borderId="20" xfId="0" applyNumberFormat="1" applyFont="1" applyFill="1" applyBorder="1" applyAlignment="1" applyProtection="1">
      <alignment horizontal="center" vertical="top" wrapText="1"/>
      <protection locked="0"/>
    </xf>
    <xf numFmtId="1" fontId="2" fillId="7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7" borderId="7" xfId="0" applyNumberFormat="1" applyFont="1" applyFill="1" applyBorder="1" applyAlignment="1" applyProtection="1">
      <alignment horizontal="center" vertical="center" wrapText="1"/>
      <protection locked="0"/>
    </xf>
    <xf numFmtId="1" fontId="2" fillId="7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7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7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7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7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Alignment="1" applyProtection="1">
      <alignment horizontal="left" vertical="top" wrapText="1"/>
      <protection hidden="1"/>
    </xf>
    <xf numFmtId="0" fontId="2" fillId="7" borderId="17" xfId="0" applyNumberFormat="1" applyFont="1" applyFill="1" applyBorder="1" applyAlignment="1" applyProtection="1">
      <alignment horizontal="center" vertical="center" wrapText="1"/>
      <protection hidden="1"/>
    </xf>
    <xf numFmtId="10" fontId="2" fillId="7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8" xfId="0" applyNumberFormat="1" applyFont="1" applyFill="1" applyBorder="1" applyAlignment="1" applyProtection="1">
      <alignment horizontal="center" vertical="center" wrapText="1"/>
      <protection hidden="1"/>
    </xf>
    <xf numFmtId="10" fontId="2" fillId="7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right" vertical="center"/>
      <protection hidden="1"/>
    </xf>
    <xf numFmtId="14" fontId="5" fillId="4" borderId="5" xfId="0" applyNumberFormat="1" applyFont="1" applyFill="1" applyBorder="1" applyAlignment="1" applyProtection="1">
      <alignment horizontal="center" vertical="center"/>
      <protection locked="0"/>
    </xf>
    <xf numFmtId="10" fontId="2" fillId="7" borderId="24" xfId="0" applyNumberFormat="1" applyFont="1" applyFill="1" applyBorder="1" applyAlignment="1" applyProtection="1">
      <alignment horizontal="center" vertical="center" wrapText="1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24" xfId="0" applyNumberFormat="1" applyFont="1" applyFill="1" applyBorder="1" applyAlignment="1" applyProtection="1">
      <alignment horizontal="center" vertical="center"/>
      <protection locked="0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0" fontId="5" fillId="6" borderId="1" xfId="0" applyNumberFormat="1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center" vertical="center" wrapText="1"/>
      <protection hidden="1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6" borderId="16" xfId="0" applyFont="1" applyFill="1" applyBorder="1" applyAlignment="1" applyProtection="1">
      <alignment horizontal="center" vertical="center" wrapText="1"/>
      <protection hidden="1"/>
    </xf>
    <xf numFmtId="49" fontId="4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/>
      <protection hidden="1"/>
    </xf>
    <xf numFmtId="49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Alignment="1" applyProtection="1">
      <alignment horizontal="center" vertical="top" wrapText="1"/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0" fontId="1" fillId="6" borderId="3" xfId="0" applyFont="1" applyFill="1" applyBorder="1" applyAlignment="1" applyProtection="1">
      <alignment horizontal="right" vertical="center" wrapText="1"/>
      <protection hidden="1"/>
    </xf>
    <xf numFmtId="0" fontId="1" fillId="6" borderId="4" xfId="0" applyFont="1" applyFill="1" applyBorder="1" applyAlignment="1" applyProtection="1">
      <alignment horizontal="right" vertical="center" wrapText="1"/>
      <protection hidden="1"/>
    </xf>
    <xf numFmtId="0" fontId="3" fillId="6" borderId="14" xfId="0" applyFont="1" applyFill="1" applyBorder="1" applyAlignment="1" applyProtection="1">
      <alignment horizontal="center" vertical="center" wrapText="1"/>
      <protection hidden="1"/>
    </xf>
    <xf numFmtId="0" fontId="3" fillId="6" borderId="15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0" fontId="1" fillId="6" borderId="3" xfId="0" applyFont="1" applyFill="1" applyBorder="1" applyAlignment="1" applyProtection="1">
      <alignment horizontal="right"/>
      <protection hidden="1"/>
    </xf>
    <xf numFmtId="0" fontId="1" fillId="6" borderId="4" xfId="0" applyFont="1" applyFill="1" applyBorder="1" applyAlignment="1" applyProtection="1">
      <alignment horizontal="right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1" fillId="6" borderId="4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1" fontId="13" fillId="6" borderId="1" xfId="0" applyNumberFormat="1" applyFont="1" applyFill="1" applyBorder="1" applyAlignment="1" applyProtection="1">
      <alignment horizontal="center" vertical="center"/>
      <protection hidden="1"/>
    </xf>
    <xf numFmtId="0" fontId="13" fillId="6" borderId="1" xfId="0" applyNumberFormat="1" applyFont="1" applyFill="1" applyBorder="1" applyAlignment="1" applyProtection="1">
      <alignment horizontal="center" vertical="center"/>
      <protection hidden="1"/>
    </xf>
    <xf numFmtId="10" fontId="2" fillId="2" borderId="0" xfId="0" applyNumberFormat="1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10" fillId="6" borderId="4" xfId="0" applyFont="1" applyFill="1" applyBorder="1" applyAlignment="1" applyProtection="1">
      <alignment horizontal="center" vertical="top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10" fillId="6" borderId="3" xfId="0" applyFont="1" applyFill="1" applyBorder="1" applyAlignment="1" applyProtection="1">
      <alignment horizontal="center" vertical="top" wrapText="1"/>
      <protection hidden="1"/>
    </xf>
    <xf numFmtId="0" fontId="10" fillId="6" borderId="16" xfId="0" applyFont="1" applyFill="1" applyBorder="1" applyAlignment="1" applyProtection="1">
      <alignment horizontal="center" vertical="top" wrapText="1"/>
      <protection hidden="1"/>
    </xf>
    <xf numFmtId="0" fontId="3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right" vertical="center"/>
      <protection hidden="1"/>
    </xf>
    <xf numFmtId="2" fontId="13" fillId="6" borderId="3" xfId="0" applyNumberFormat="1" applyFont="1" applyFill="1" applyBorder="1" applyAlignment="1" applyProtection="1">
      <alignment horizontal="center" vertical="center"/>
      <protection hidden="1"/>
    </xf>
    <xf numFmtId="2" fontId="13" fillId="6" borderId="4" xfId="0" applyNumberFormat="1" applyFont="1" applyFill="1" applyBorder="1" applyAlignment="1" applyProtection="1">
      <alignment horizontal="center" vertical="center"/>
      <protection hidden="1"/>
    </xf>
    <xf numFmtId="2" fontId="13" fillId="6" borderId="16" xfId="0" applyNumberFormat="1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right" vertical="center"/>
      <protection hidden="1"/>
    </xf>
    <xf numFmtId="10" fontId="1" fillId="6" borderId="14" xfId="0" applyNumberFormat="1" applyFont="1" applyFill="1" applyBorder="1" applyAlignment="1" applyProtection="1">
      <alignment horizontal="center" vertical="center" wrapText="1"/>
      <protection hidden="1"/>
    </xf>
    <xf numFmtId="10" fontId="1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right" vertical="center"/>
      <protection hidden="1"/>
    </xf>
    <xf numFmtId="10" fontId="9" fillId="6" borderId="1" xfId="0" applyNumberFormat="1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10" fontId="1" fillId="3" borderId="14" xfId="0" applyNumberFormat="1" applyFont="1" applyFill="1" applyBorder="1" applyAlignment="1" applyProtection="1">
      <alignment horizontal="center" vertical="center"/>
      <protection hidden="1"/>
    </xf>
    <xf numFmtId="10" fontId="1" fillId="3" borderId="2" xfId="0" applyNumberFormat="1" applyFont="1" applyFill="1" applyBorder="1" applyAlignment="1" applyProtection="1">
      <alignment horizontal="center" vertical="center"/>
      <protection hidden="1"/>
    </xf>
    <xf numFmtId="0" fontId="12" fillId="6" borderId="14" xfId="0" applyFont="1" applyFill="1" applyBorder="1" applyAlignment="1" applyProtection="1">
      <alignment horizontal="center" vertical="center" wrapText="1"/>
      <protection hidden="1"/>
    </xf>
    <xf numFmtId="0" fontId="12" fillId="6" borderId="2" xfId="0" applyFont="1" applyFill="1" applyBorder="1" applyAlignment="1" applyProtection="1">
      <alignment horizontal="center" vertical="center" wrapText="1"/>
      <protection hidden="1"/>
    </xf>
    <xf numFmtId="0" fontId="12" fillId="6" borderId="15" xfId="0" applyFont="1" applyFill="1" applyBorder="1" applyAlignment="1" applyProtection="1">
      <alignment horizontal="center" vertical="center" wrapText="1"/>
      <protection hidden="1"/>
    </xf>
    <xf numFmtId="0" fontId="12" fillId="6" borderId="1" xfId="0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6">
    <dxf>
      <font>
        <color theme="3" tint="0.79998168889431442"/>
      </font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3" tint="0.79998168889431442"/>
      </font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D8E3F0"/>
      <color rgb="FFC5D5E9"/>
      <color rgb="FFB0C7E2"/>
      <color rgb="FFBFD1E7"/>
      <color rgb="FF0066FF"/>
      <color rgb="FF0033CC"/>
      <color rgb="FFB6BDFC"/>
      <color rgb="FFC7CCFD"/>
      <color rgb="FFBFC5FD"/>
      <color rgb="FFCFD3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2</xdr:row>
      <xdr:rowOff>95250</xdr:rowOff>
    </xdr:from>
    <xdr:to>
      <xdr:col>14</xdr:col>
      <xdr:colOff>514350</xdr:colOff>
      <xdr:row>3</xdr:row>
      <xdr:rowOff>0</xdr:rowOff>
    </xdr:to>
    <xdr:sp macro="" textlink="">
      <xdr:nvSpPr>
        <xdr:cNvPr id="5" name="Стрелка: влево 4">
          <a:extLst>
            <a:ext uri="{FF2B5EF4-FFF2-40B4-BE49-F238E27FC236}">
              <a16:creationId xmlns:a16="http://schemas.microsoft.com/office/drawing/2014/main" id="{B8152B23-1D5D-4425-9DB6-E6EF1FA5AB9C}"/>
            </a:ext>
          </a:extLst>
        </xdr:cNvPr>
        <xdr:cNvSpPr/>
      </xdr:nvSpPr>
      <xdr:spPr>
        <a:xfrm>
          <a:off x="9058275" y="866775"/>
          <a:ext cx="400050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114300</xdr:colOff>
      <xdr:row>1</xdr:row>
      <xdr:rowOff>95250</xdr:rowOff>
    </xdr:from>
    <xdr:to>
      <xdr:col>14</xdr:col>
      <xdr:colOff>514350</xdr:colOff>
      <xdr:row>2</xdr:row>
      <xdr:rowOff>0</xdr:rowOff>
    </xdr:to>
    <xdr:sp macro="" textlink="">
      <xdr:nvSpPr>
        <xdr:cNvPr id="6" name="Стрелка: влево 5">
          <a:extLst>
            <a:ext uri="{FF2B5EF4-FFF2-40B4-BE49-F238E27FC236}">
              <a16:creationId xmlns:a16="http://schemas.microsoft.com/office/drawing/2014/main" id="{F1695571-A2A0-48BB-BC23-2F7C97A54050}"/>
            </a:ext>
          </a:extLst>
        </xdr:cNvPr>
        <xdr:cNvSpPr/>
      </xdr:nvSpPr>
      <xdr:spPr>
        <a:xfrm>
          <a:off x="9058275" y="561975"/>
          <a:ext cx="400050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104775</xdr:colOff>
      <xdr:row>8</xdr:row>
      <xdr:rowOff>419099</xdr:rowOff>
    </xdr:from>
    <xdr:to>
      <xdr:col>14</xdr:col>
      <xdr:colOff>504825</xdr:colOff>
      <xdr:row>13</xdr:row>
      <xdr:rowOff>104774</xdr:rowOff>
    </xdr:to>
    <xdr:sp macro="" textlink="">
      <xdr:nvSpPr>
        <xdr:cNvPr id="7" name="Стрелка: влево 6">
          <a:extLst>
            <a:ext uri="{FF2B5EF4-FFF2-40B4-BE49-F238E27FC236}">
              <a16:creationId xmlns:a16="http://schemas.microsoft.com/office/drawing/2014/main" id="{5809304E-CE2D-4A85-884E-DB411DAAF63E}"/>
            </a:ext>
          </a:extLst>
        </xdr:cNvPr>
        <xdr:cNvSpPr/>
      </xdr:nvSpPr>
      <xdr:spPr>
        <a:xfrm>
          <a:off x="9067800" y="2619374"/>
          <a:ext cx="400050" cy="1143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57150</xdr:rowOff>
    </xdr:from>
    <xdr:to>
      <xdr:col>5</xdr:col>
      <xdr:colOff>1038225</xdr:colOff>
      <xdr:row>2</xdr:row>
      <xdr:rowOff>160782</xdr:rowOff>
    </xdr:to>
    <xdr:sp macro="" textlink="">
      <xdr:nvSpPr>
        <xdr:cNvPr id="2" name="Стрелка: влево 1">
          <a:extLst>
            <a:ext uri="{FF2B5EF4-FFF2-40B4-BE49-F238E27FC236}">
              <a16:creationId xmlns:a16="http://schemas.microsoft.com/office/drawing/2014/main" id="{C3A813D7-AD30-418D-92A5-7B7BBD8B627C}"/>
            </a:ext>
          </a:extLst>
        </xdr:cNvPr>
        <xdr:cNvSpPr/>
      </xdr:nvSpPr>
      <xdr:spPr>
        <a:xfrm>
          <a:off x="5638800" y="57150"/>
          <a:ext cx="1009650" cy="484632"/>
        </a:xfrm>
        <a:prstGeom prst="leftArrow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238128</xdr:colOff>
      <xdr:row>0</xdr:row>
      <xdr:rowOff>695324</xdr:rowOff>
    </xdr:from>
    <xdr:to>
      <xdr:col>5</xdr:col>
      <xdr:colOff>1114428</xdr:colOff>
      <xdr:row>1</xdr:row>
      <xdr:rowOff>180975</xdr:rowOff>
    </xdr:to>
    <xdr:sp macro="" textlink="">
      <xdr:nvSpPr>
        <xdr:cNvPr id="2" name="Стрелка: влево 1">
          <a:extLst>
            <a:ext uri="{FF2B5EF4-FFF2-40B4-BE49-F238E27FC236}">
              <a16:creationId xmlns:a16="http://schemas.microsoft.com/office/drawing/2014/main" id="{EE31C37E-F637-45A7-BBC7-B0850B84366B}"/>
            </a:ext>
          </a:extLst>
        </xdr:cNvPr>
        <xdr:cNvSpPr/>
      </xdr:nvSpPr>
      <xdr:spPr>
        <a:xfrm rot="16200000">
          <a:off x="5053015" y="395287"/>
          <a:ext cx="276226" cy="876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495302</xdr:colOff>
      <xdr:row>0</xdr:row>
      <xdr:rowOff>504824</xdr:rowOff>
    </xdr:from>
    <xdr:to>
      <xdr:col>13</xdr:col>
      <xdr:colOff>209552</xdr:colOff>
      <xdr:row>0</xdr:row>
      <xdr:rowOff>771524</xdr:rowOff>
    </xdr:to>
    <xdr:sp macro="" textlink="">
      <xdr:nvSpPr>
        <xdr:cNvPr id="4" name="Стрелка: влево 3">
          <a:extLst>
            <a:ext uri="{FF2B5EF4-FFF2-40B4-BE49-F238E27FC236}">
              <a16:creationId xmlns:a16="http://schemas.microsoft.com/office/drawing/2014/main" id="{DEC1BD41-FFC6-40B4-89A3-068501BC1898}"/>
            </a:ext>
          </a:extLst>
        </xdr:cNvPr>
        <xdr:cNvSpPr/>
      </xdr:nvSpPr>
      <xdr:spPr>
        <a:xfrm rot="16200000">
          <a:off x="9725027" y="200024"/>
          <a:ext cx="266700" cy="876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opLeftCell="A7" zoomScaleNormal="100" workbookViewId="0">
      <selection activeCell="N18" sqref="N18"/>
    </sheetView>
  </sheetViews>
  <sheetFormatPr defaultRowHeight="15.75" x14ac:dyDescent="0.25"/>
  <cols>
    <col min="1" max="8" width="6.7109375" style="64" customWidth="1"/>
    <col min="9" max="9" width="30.140625" style="65" customWidth="1"/>
    <col min="10" max="10" width="11.140625" style="65" customWidth="1"/>
    <col min="11" max="12" width="8.7109375" style="43" customWidth="1"/>
    <col min="13" max="13" width="9.7109375" style="43" customWidth="1"/>
    <col min="14" max="14" width="14.42578125" style="66" customWidth="1"/>
    <col min="15" max="15" width="9.140625" style="43"/>
    <col min="16" max="16" width="29" style="43" customWidth="1"/>
    <col min="17" max="16384" width="9.140625" style="43"/>
  </cols>
  <sheetData>
    <row r="1" spans="1:16" ht="36.75" customHeight="1" x14ac:dyDescent="0.25">
      <c r="A1" s="102" t="s">
        <v>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95" t="s">
        <v>45</v>
      </c>
      <c r="P1" s="95"/>
    </row>
    <row r="2" spans="1:16" ht="24" customHeight="1" x14ac:dyDescent="0.25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69"/>
      <c r="P2" s="70" t="s">
        <v>46</v>
      </c>
    </row>
    <row r="3" spans="1:16" ht="24" customHeight="1" x14ac:dyDescent="0.25">
      <c r="A3" s="89"/>
      <c r="B3" s="89"/>
      <c r="C3" s="89"/>
      <c r="D3" s="89"/>
      <c r="E3" s="89"/>
      <c r="F3" s="89"/>
      <c r="G3" s="89"/>
      <c r="H3" s="89" t="s">
        <v>49</v>
      </c>
      <c r="I3" s="93">
        <v>42750</v>
      </c>
      <c r="J3" s="113"/>
      <c r="K3" s="113"/>
      <c r="L3" s="113"/>
      <c r="M3" s="90"/>
      <c r="N3" s="90"/>
      <c r="P3" s="70" t="s">
        <v>47</v>
      </c>
    </row>
    <row r="4" spans="1:16" ht="6" customHeight="1" x14ac:dyDescent="0.25">
      <c r="A4" s="89"/>
      <c r="B4" s="89"/>
      <c r="C4" s="89"/>
      <c r="D4" s="89"/>
      <c r="E4" s="89"/>
      <c r="F4" s="89"/>
      <c r="G4" s="89"/>
      <c r="H4" s="89"/>
      <c r="I4" s="92"/>
      <c r="J4" s="90"/>
      <c r="K4" s="90"/>
      <c r="L4" s="90"/>
      <c r="M4" s="91"/>
      <c r="N4" s="91"/>
      <c r="P4" s="70"/>
    </row>
    <row r="5" spans="1:16" ht="25.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5"/>
      <c r="K5" s="46"/>
      <c r="L5" s="46" t="s">
        <v>33</v>
      </c>
      <c r="M5" s="101">
        <f>'ВВОД РЕЕСТРА'!E12</f>
        <v>183.99999999999997</v>
      </c>
      <c r="N5" s="101"/>
      <c r="P5" s="71"/>
    </row>
    <row r="6" spans="1:16" ht="25.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5"/>
      <c r="K6" s="46"/>
      <c r="L6" s="46" t="s">
        <v>34</v>
      </c>
      <c r="M6" s="100">
        <f>'ВВОД ПО БЮЛЕТНЯМ'!G13</f>
        <v>0.59619565217391313</v>
      </c>
      <c r="N6" s="101"/>
    </row>
    <row r="7" spans="1:16" ht="25.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7"/>
      <c r="K7" s="48"/>
      <c r="L7" s="46" t="s">
        <v>32</v>
      </c>
      <c r="M7" s="101">
        <f>'ВВОД ПО БЮЛЕТНЯМ'!G12</f>
        <v>109.7</v>
      </c>
      <c r="N7" s="101"/>
    </row>
    <row r="8" spans="1:16" ht="12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6" s="53" customFormat="1" ht="46.5" customHeight="1" x14ac:dyDescent="0.2">
      <c r="A9" s="50" t="s">
        <v>8</v>
      </c>
      <c r="B9" s="104" t="s">
        <v>9</v>
      </c>
      <c r="C9" s="105"/>
      <c r="D9" s="105"/>
      <c r="E9" s="105"/>
      <c r="F9" s="105"/>
      <c r="G9" s="105"/>
      <c r="H9" s="105"/>
      <c r="I9" s="106"/>
      <c r="J9" s="50"/>
      <c r="K9" s="51" t="s">
        <v>1</v>
      </c>
      <c r="L9" s="50" t="s">
        <v>0</v>
      </c>
      <c r="M9" s="51" t="s">
        <v>10</v>
      </c>
      <c r="N9" s="52" t="s">
        <v>11</v>
      </c>
    </row>
    <row r="10" spans="1:16" ht="21" customHeight="1" x14ac:dyDescent="0.35">
      <c r="A10" s="114" t="s">
        <v>35</v>
      </c>
      <c r="B10" s="107" t="s">
        <v>53</v>
      </c>
      <c r="C10" s="108"/>
      <c r="D10" s="108"/>
      <c r="E10" s="108"/>
      <c r="F10" s="108"/>
      <c r="G10" s="108"/>
      <c r="H10" s="108"/>
      <c r="I10" s="109"/>
      <c r="J10" s="54" t="s">
        <v>42</v>
      </c>
      <c r="K10" s="55">
        <f>'ПОДСЧЕТ ГОЛОСОВ'!I14</f>
        <v>0.50136736554238837</v>
      </c>
      <c r="L10" s="54">
        <f>'ПОДСЧЕТ ГОЛОСОВ'!J14</f>
        <v>8.2953509571558795E-2</v>
      </c>
      <c r="M10" s="55">
        <f>'ПОДСЧЕТ ГОЛОСОВ'!K14</f>
        <v>0.41567912488605285</v>
      </c>
      <c r="N10" s="96" t="s">
        <v>52</v>
      </c>
      <c r="P10" s="72" t="s">
        <v>48</v>
      </c>
    </row>
    <row r="11" spans="1:16" ht="15.75" customHeight="1" x14ac:dyDescent="0.25">
      <c r="A11" s="115"/>
      <c r="B11" s="110"/>
      <c r="C11" s="111"/>
      <c r="D11" s="111"/>
      <c r="E11" s="111"/>
      <c r="F11" s="111"/>
      <c r="G11" s="111"/>
      <c r="H11" s="111"/>
      <c r="I11" s="112"/>
      <c r="J11" s="56" t="s">
        <v>43</v>
      </c>
      <c r="K11" s="57">
        <f>'ПОДСЧЕТ ГОЛОСОВ'!I16</f>
        <v>55.000000000000007</v>
      </c>
      <c r="L11" s="58">
        <f>'ПОДСЧЕТ ГОЛОСОВ'!J16</f>
        <v>9.1</v>
      </c>
      <c r="M11" s="57">
        <f>'ПОДСЧЕТ ГОЛОСОВ'!K16</f>
        <v>45.6</v>
      </c>
      <c r="N11" s="97"/>
      <c r="P11" s="118" t="s">
        <v>57</v>
      </c>
    </row>
    <row r="12" spans="1:16" ht="15.75" customHeight="1" x14ac:dyDescent="0.25">
      <c r="A12" s="116" t="s">
        <v>36</v>
      </c>
      <c r="B12" s="107" t="s">
        <v>54</v>
      </c>
      <c r="C12" s="108"/>
      <c r="D12" s="108"/>
      <c r="E12" s="108"/>
      <c r="F12" s="108"/>
      <c r="G12" s="108"/>
      <c r="H12" s="108"/>
      <c r="I12" s="109"/>
      <c r="J12" s="59" t="s">
        <v>42</v>
      </c>
      <c r="K12" s="60">
        <f>'ПОДСЧЕТ ГОЛОСОВ'!L14</f>
        <v>0.58432087511394715</v>
      </c>
      <c r="L12" s="59">
        <f>'ПОДСЧЕТ ГОЛОСОВ'!M14</f>
        <v>0.33272561531449407</v>
      </c>
      <c r="M12" s="60">
        <f>'ПОДСЧЕТ ГОЛОСОВ'!N14</f>
        <v>8.2953509571558795E-2</v>
      </c>
      <c r="N12" s="98" t="s">
        <v>52</v>
      </c>
      <c r="P12" s="118"/>
    </row>
    <row r="13" spans="1:16" ht="15.75" customHeight="1" x14ac:dyDescent="0.25">
      <c r="A13" s="117"/>
      <c r="B13" s="110"/>
      <c r="C13" s="111"/>
      <c r="D13" s="111"/>
      <c r="E13" s="111"/>
      <c r="F13" s="111"/>
      <c r="G13" s="111"/>
      <c r="H13" s="111"/>
      <c r="I13" s="112"/>
      <c r="J13" s="61" t="s">
        <v>43</v>
      </c>
      <c r="K13" s="62">
        <f>'ПОДСЧЕТ ГОЛОСОВ'!L16</f>
        <v>64.100000000000009</v>
      </c>
      <c r="L13" s="63">
        <f>'ПОДСЧЕТ ГОЛОСОВ'!M16</f>
        <v>36.5</v>
      </c>
      <c r="M13" s="62">
        <f>'ПОДСЧЕТ ГОЛОСОВ'!N16</f>
        <v>9.1</v>
      </c>
      <c r="N13" s="99"/>
      <c r="P13" s="118"/>
    </row>
    <row r="14" spans="1:16" ht="15.75" customHeight="1" x14ac:dyDescent="0.25">
      <c r="A14" s="114" t="s">
        <v>13</v>
      </c>
      <c r="B14" s="107" t="s">
        <v>55</v>
      </c>
      <c r="C14" s="108"/>
      <c r="D14" s="108"/>
      <c r="E14" s="108"/>
      <c r="F14" s="108"/>
      <c r="G14" s="108"/>
      <c r="H14" s="108"/>
      <c r="I14" s="109"/>
      <c r="J14" s="54" t="s">
        <v>42</v>
      </c>
      <c r="K14" s="55">
        <f>'ПОДСЧЕТ ГОЛОСОВ'!O14</f>
        <v>0.41567912488605285</v>
      </c>
      <c r="L14" s="54">
        <f>'ПОДСЧЕТ ГОЛОСОВ'!P14</f>
        <v>0.16590701914311759</v>
      </c>
      <c r="M14" s="55">
        <f>'ПОДСЧЕТ ГОЛОСОВ'!Q14</f>
        <v>0.41841385597082953</v>
      </c>
      <c r="N14" s="96" t="s">
        <v>51</v>
      </c>
      <c r="P14" s="118"/>
    </row>
    <row r="15" spans="1:16" ht="15.75" customHeight="1" x14ac:dyDescent="0.25">
      <c r="A15" s="115"/>
      <c r="B15" s="110"/>
      <c r="C15" s="111"/>
      <c r="D15" s="111"/>
      <c r="E15" s="111"/>
      <c r="F15" s="111"/>
      <c r="G15" s="111"/>
      <c r="H15" s="111"/>
      <c r="I15" s="112"/>
      <c r="J15" s="56" t="s">
        <v>43</v>
      </c>
      <c r="K15" s="57">
        <f>'ПОДСЧЕТ ГОЛОСОВ'!O16</f>
        <v>45.6</v>
      </c>
      <c r="L15" s="58">
        <f>'ПОДСЧЕТ ГОЛОСОВ'!P16</f>
        <v>18.2</v>
      </c>
      <c r="M15" s="57">
        <f>'ПОДСЧЕТ ГОЛОСОВ'!Q16</f>
        <v>45.9</v>
      </c>
      <c r="N15" s="97"/>
      <c r="P15" s="84"/>
    </row>
  </sheetData>
  <sheetProtection algorithmName="SHA-512" hashValue="7OoJ5vH69FdQalVi23KLry0UC2eY65/aDuUt+i9eqLaprdFtQYMHpHZX0lZCKXxgBdTFCYNlcb+0c1BH43/OWQ==" saltValue="LjyV0B0+OrFHUPHEiLGXog==" spinCount="100000" sheet="1" objects="1" scenarios="1"/>
  <mergeCells count="18">
    <mergeCell ref="A12:A13"/>
    <mergeCell ref="P11:P14"/>
    <mergeCell ref="O1:P1"/>
    <mergeCell ref="N10:N11"/>
    <mergeCell ref="N12:N13"/>
    <mergeCell ref="N14:N15"/>
    <mergeCell ref="M6:N6"/>
    <mergeCell ref="M7:N7"/>
    <mergeCell ref="A1:N1"/>
    <mergeCell ref="A2:N2"/>
    <mergeCell ref="M5:N5"/>
    <mergeCell ref="B9:I9"/>
    <mergeCell ref="B10:I11"/>
    <mergeCell ref="B12:I13"/>
    <mergeCell ref="B14:I15"/>
    <mergeCell ref="J3:L3"/>
    <mergeCell ref="A14:A15"/>
    <mergeCell ref="A10:A11"/>
  </mergeCells>
  <pageMargins left="0.74803149606299213" right="0.19685039370078741" top="0.27559055118110237" bottom="0.19685039370078741" header="0" footer="0"/>
  <pageSetup paperSize="9" orientation="landscape" r:id="rId1"/>
  <ignoredErrors>
    <ignoredError sqref="A10:A15" numberStoredAsText="1"/>
    <ignoredError sqref="K11:M15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pane ySplit="3" topLeftCell="A4" activePane="bottomLeft" state="frozen"/>
      <selection pane="bottomLeft" activeCell="C11" sqref="C11"/>
    </sheetView>
  </sheetViews>
  <sheetFormatPr defaultRowHeight="15" x14ac:dyDescent="0.25"/>
  <cols>
    <col min="1" max="1" width="7" style="5" customWidth="1"/>
    <col min="2" max="2" width="43.5703125" style="5" customWidth="1"/>
    <col min="3" max="3" width="9.140625" style="5"/>
    <col min="4" max="4" width="13.42578125" style="5" customWidth="1"/>
    <col min="5" max="5" width="13" style="5" customWidth="1"/>
    <col min="6" max="6" width="15.7109375" style="5" customWidth="1"/>
    <col min="7" max="7" width="1.140625" style="5" customWidth="1"/>
    <col min="8" max="8" width="46.85546875" style="42" customWidth="1"/>
    <col min="9" max="16384" width="9.140625" style="5"/>
  </cols>
  <sheetData>
    <row r="1" spans="1:8" x14ac:dyDescent="0.25">
      <c r="A1" s="122" t="s">
        <v>3</v>
      </c>
      <c r="B1" s="122" t="s">
        <v>4</v>
      </c>
      <c r="C1" s="122" t="s">
        <v>5</v>
      </c>
      <c r="D1" s="122" t="s">
        <v>28</v>
      </c>
      <c r="E1" s="122" t="s">
        <v>6</v>
      </c>
      <c r="H1" s="119" t="s">
        <v>44</v>
      </c>
    </row>
    <row r="2" spans="1:8" ht="15" customHeight="1" x14ac:dyDescent="0.25">
      <c r="A2" s="123"/>
      <c r="B2" s="123"/>
      <c r="C2" s="123"/>
      <c r="D2" s="123"/>
      <c r="E2" s="123"/>
      <c r="H2" s="119"/>
    </row>
    <row r="3" spans="1:8" x14ac:dyDescent="0.25">
      <c r="A3" s="124"/>
      <c r="B3" s="124"/>
      <c r="C3" s="124"/>
      <c r="D3" s="124"/>
      <c r="E3" s="124"/>
      <c r="H3" s="119"/>
    </row>
    <row r="4" spans="1:8" ht="15.75" x14ac:dyDescent="0.25">
      <c r="A4" s="1">
        <v>1</v>
      </c>
      <c r="B4" s="2" t="s">
        <v>20</v>
      </c>
      <c r="C4" s="3">
        <v>1</v>
      </c>
      <c r="D4" s="3">
        <v>1</v>
      </c>
      <c r="E4" s="4">
        <v>36.800000000000004</v>
      </c>
    </row>
    <row r="5" spans="1:8" ht="15.75" x14ac:dyDescent="0.25">
      <c r="A5" s="1">
        <v>2</v>
      </c>
      <c r="B5" s="2" t="s">
        <v>21</v>
      </c>
      <c r="C5" s="3">
        <v>2</v>
      </c>
      <c r="D5" s="3">
        <v>1</v>
      </c>
      <c r="E5" s="4">
        <v>37.4</v>
      </c>
    </row>
    <row r="6" spans="1:8" ht="15.75" x14ac:dyDescent="0.25">
      <c r="A6" s="1">
        <v>3</v>
      </c>
      <c r="B6" s="2" t="s">
        <v>22</v>
      </c>
      <c r="C6" s="3">
        <v>3</v>
      </c>
      <c r="D6" s="3">
        <v>0.25</v>
      </c>
      <c r="E6" s="4">
        <v>9.1</v>
      </c>
    </row>
    <row r="7" spans="1:8" ht="15.75" x14ac:dyDescent="0.25">
      <c r="A7" s="1">
        <v>4</v>
      </c>
      <c r="B7" s="2" t="s">
        <v>23</v>
      </c>
      <c r="C7" s="3">
        <v>3</v>
      </c>
      <c r="D7" s="3">
        <v>0.25</v>
      </c>
      <c r="E7" s="4">
        <v>9.1</v>
      </c>
    </row>
    <row r="8" spans="1:8" ht="15.75" x14ac:dyDescent="0.25">
      <c r="A8" s="1">
        <v>5</v>
      </c>
      <c r="B8" s="2" t="s">
        <v>24</v>
      </c>
      <c r="C8" s="3">
        <v>3</v>
      </c>
      <c r="D8" s="3">
        <v>0.25</v>
      </c>
      <c r="E8" s="4">
        <v>9.1</v>
      </c>
    </row>
    <row r="9" spans="1:8" ht="15.75" x14ac:dyDescent="0.25">
      <c r="A9" s="1">
        <v>6</v>
      </c>
      <c r="B9" s="2" t="s">
        <v>25</v>
      </c>
      <c r="C9" s="3">
        <v>3</v>
      </c>
      <c r="D9" s="3">
        <v>0.25</v>
      </c>
      <c r="E9" s="4">
        <v>9.1</v>
      </c>
    </row>
    <row r="10" spans="1:8" ht="15.75" x14ac:dyDescent="0.25">
      <c r="A10" s="1">
        <v>7</v>
      </c>
      <c r="B10" s="2" t="s">
        <v>26</v>
      </c>
      <c r="C10" s="3">
        <v>4</v>
      </c>
      <c r="D10" s="3">
        <v>1</v>
      </c>
      <c r="E10" s="4">
        <v>36.5</v>
      </c>
    </row>
    <row r="11" spans="1:8" ht="15.75" x14ac:dyDescent="0.25">
      <c r="A11" s="1">
        <v>8</v>
      </c>
      <c r="B11" s="2" t="s">
        <v>27</v>
      </c>
      <c r="C11" s="3">
        <v>5</v>
      </c>
      <c r="D11" s="3">
        <v>1</v>
      </c>
      <c r="E11" s="4">
        <v>36.9</v>
      </c>
    </row>
    <row r="12" spans="1:8" ht="31.5" customHeight="1" x14ac:dyDescent="0.25">
      <c r="A12" s="120" t="s">
        <v>38</v>
      </c>
      <c r="B12" s="121"/>
      <c r="C12" s="67"/>
      <c r="D12" s="68"/>
      <c r="E12" s="68">
        <f>SUM(E4:E11)</f>
        <v>183.99999999999997</v>
      </c>
    </row>
  </sheetData>
  <sheetProtection algorithmName="SHA-512" hashValue="B1rL0H+y866NHAIeOstSNouqXP4xJ5mPM7BPj+PSeeMtLc9p75zDQVB9g5tkL/3vS4FnmmSVfGn7f+wNyc0mSg==" saltValue="f1cJrYJzquCbgs0EkSpEUg==" spinCount="100000" sheet="1" objects="1" scenarios="1"/>
  <mergeCells count="7">
    <mergeCell ref="H1:H3"/>
    <mergeCell ref="A12:B12"/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verticalDpi="0" r:id="rId1"/>
  <ignoredErrors>
    <ignoredError sqref="E1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"/>
  <sheetViews>
    <sheetView zoomScaleNormal="100" workbookViewId="0">
      <pane xSplit="8" ySplit="3" topLeftCell="I4" activePane="bottomRight" state="frozen"/>
      <selection pane="topRight" activeCell="H1" sqref="H1"/>
      <selection pane="bottomLeft" activeCell="A4" sqref="A4"/>
      <selection pane="bottomRight" activeCell="J6" sqref="J6"/>
    </sheetView>
  </sheetViews>
  <sheetFormatPr defaultRowHeight="15.75" x14ac:dyDescent="0.25"/>
  <cols>
    <col min="1" max="1" width="4.7109375" style="6" customWidth="1"/>
    <col min="2" max="2" width="35.140625" style="11" customWidth="1"/>
    <col min="3" max="3" width="9" style="6" customWidth="1"/>
    <col min="4" max="4" width="7.28515625" style="6" customWidth="1"/>
    <col min="5" max="5" width="11.5703125" style="6" customWidth="1"/>
    <col min="6" max="6" width="19.85546875" style="10" customWidth="1"/>
    <col min="7" max="7" width="9" style="10" customWidth="1"/>
    <col min="8" max="8" width="11.140625" style="6" customWidth="1"/>
    <col min="9" max="17" width="8.7109375" style="9" customWidth="1"/>
    <col min="18" max="16384" width="9.140625" style="6"/>
  </cols>
  <sheetData>
    <row r="1" spans="1:17" ht="62.25" customHeight="1" x14ac:dyDescent="0.25">
      <c r="A1" s="136" t="str">
        <f>'ВВОД РЕЕСТРА'!A1:A3</f>
        <v>№ п/п</v>
      </c>
      <c r="B1" s="136" t="str">
        <f>'ВВОД РЕЕСТРА'!B1:B3</f>
        <v>ФИО собственника</v>
      </c>
      <c r="C1" s="136" t="str">
        <f>'ВВОД РЕЕСТРА'!C1:C3</f>
        <v>№ квартиры</v>
      </c>
      <c r="D1" s="134" t="str">
        <f>'ВВОД РЕЕСТРА'!D1:D3</f>
        <v>Доля в собственности</v>
      </c>
      <c r="E1" s="136" t="str">
        <f>'ВВОД РЕЕСТРА'!E1:E3</f>
        <v>Общая площадь помещения</v>
      </c>
      <c r="F1" s="135" t="s">
        <v>29</v>
      </c>
      <c r="G1" s="139" t="s">
        <v>7</v>
      </c>
      <c r="H1" s="136" t="s">
        <v>2</v>
      </c>
      <c r="I1" s="137" t="s">
        <v>30</v>
      </c>
      <c r="J1" s="135"/>
      <c r="K1" s="135"/>
      <c r="L1" s="135"/>
      <c r="M1" s="135"/>
      <c r="N1" s="135"/>
      <c r="O1" s="135"/>
      <c r="P1" s="135"/>
      <c r="Q1" s="138"/>
    </row>
    <row r="2" spans="1:17" s="7" customFormat="1" ht="18" customHeight="1" x14ac:dyDescent="0.2">
      <c r="A2" s="136"/>
      <c r="B2" s="136"/>
      <c r="C2" s="136"/>
      <c r="D2" s="134"/>
      <c r="E2" s="136"/>
      <c r="F2" s="135"/>
      <c r="G2" s="139"/>
      <c r="H2" s="136"/>
      <c r="I2" s="136" t="s">
        <v>16</v>
      </c>
      <c r="J2" s="136"/>
      <c r="K2" s="136"/>
      <c r="L2" s="136" t="s">
        <v>17</v>
      </c>
      <c r="M2" s="136"/>
      <c r="N2" s="136"/>
      <c r="O2" s="136" t="s">
        <v>19</v>
      </c>
      <c r="P2" s="136"/>
      <c r="Q2" s="136"/>
    </row>
    <row r="3" spans="1:17" s="8" customFormat="1" ht="28.5" customHeight="1" x14ac:dyDescent="0.25">
      <c r="A3" s="136"/>
      <c r="B3" s="136"/>
      <c r="C3" s="136"/>
      <c r="D3" s="134"/>
      <c r="E3" s="136"/>
      <c r="F3" s="83" t="s">
        <v>18</v>
      </c>
      <c r="G3" s="139"/>
      <c r="H3" s="136"/>
      <c r="I3" s="83" t="s">
        <v>1</v>
      </c>
      <c r="J3" s="83" t="s">
        <v>14</v>
      </c>
      <c r="K3" s="83" t="s">
        <v>15</v>
      </c>
      <c r="L3" s="83" t="s">
        <v>1</v>
      </c>
      <c r="M3" s="83" t="s">
        <v>14</v>
      </c>
      <c r="N3" s="83" t="s">
        <v>15</v>
      </c>
      <c r="O3" s="83" t="s">
        <v>1</v>
      </c>
      <c r="P3" s="83" t="s">
        <v>14</v>
      </c>
      <c r="Q3" s="83" t="s">
        <v>15</v>
      </c>
    </row>
    <row r="4" spans="1:17" s="7" customFormat="1" ht="18.75" customHeight="1" x14ac:dyDescent="0.2">
      <c r="A4" s="17">
        <f>'ВВОД РЕЕСТРА'!A4</f>
        <v>1</v>
      </c>
      <c r="B4" s="18" t="str">
        <f>'ВВОД РЕЕСТРА'!B4</f>
        <v>Собственник 1</v>
      </c>
      <c r="C4" s="17">
        <f>'ВВОД РЕЕСТРА'!C4</f>
        <v>1</v>
      </c>
      <c r="D4" s="18">
        <f>'ВВОД РЕЕСТРА'!D4</f>
        <v>1</v>
      </c>
      <c r="E4" s="17">
        <f>'ВВОД РЕЕСТРА'!E4</f>
        <v>36.800000000000004</v>
      </c>
      <c r="F4" s="73">
        <v>1</v>
      </c>
      <c r="G4" s="85">
        <f>IF(F4=1,E4,0)</f>
        <v>36.800000000000004</v>
      </c>
      <c r="H4" s="86">
        <f>G4/$G$12</f>
        <v>0.33546034639927075</v>
      </c>
      <c r="I4" s="75">
        <v>1</v>
      </c>
      <c r="J4" s="76"/>
      <c r="K4" s="76"/>
      <c r="L4" s="75">
        <v>1</v>
      </c>
      <c r="M4" s="76"/>
      <c r="N4" s="77"/>
      <c r="O4" s="78"/>
      <c r="P4" s="76"/>
      <c r="Q4" s="77">
        <v>1</v>
      </c>
    </row>
    <row r="5" spans="1:17" ht="15.75" customHeight="1" x14ac:dyDescent="0.25">
      <c r="A5" s="19">
        <f>'ВВОД РЕЕСТРА'!A5</f>
        <v>2</v>
      </c>
      <c r="B5" s="20" t="str">
        <f>'ВВОД РЕЕСТРА'!B5</f>
        <v>Собственник 2</v>
      </c>
      <c r="C5" s="19">
        <f>'ВВОД РЕЕСТРА'!C5</f>
        <v>2</v>
      </c>
      <c r="D5" s="20">
        <f>'ВВОД РЕЕСТРА'!D5</f>
        <v>1</v>
      </c>
      <c r="E5" s="19">
        <f>'ВВОД РЕЕСТРА'!E5</f>
        <v>37.4</v>
      </c>
      <c r="F5" s="74"/>
      <c r="G5" s="87">
        <f t="shared" ref="G5:G11" si="0">IF(F5=1,E5,0)</f>
        <v>0</v>
      </c>
      <c r="H5" s="88">
        <f t="shared" ref="H5:H11" si="1">G5/$G$12</f>
        <v>0</v>
      </c>
      <c r="I5" s="79"/>
      <c r="J5" s="80"/>
      <c r="K5" s="80"/>
      <c r="L5" s="79"/>
      <c r="M5" s="80"/>
      <c r="N5" s="81"/>
      <c r="O5" s="82"/>
      <c r="P5" s="80"/>
      <c r="Q5" s="81"/>
    </row>
    <row r="6" spans="1:17" ht="15.75" customHeight="1" x14ac:dyDescent="0.25">
      <c r="A6" s="19">
        <f>'ВВОД РЕЕСТРА'!A6</f>
        <v>3</v>
      </c>
      <c r="B6" s="20" t="str">
        <f>'ВВОД РЕЕСТРА'!B6</f>
        <v>Собственник 3</v>
      </c>
      <c r="C6" s="19">
        <f>'ВВОД РЕЕСТРА'!C6</f>
        <v>3</v>
      </c>
      <c r="D6" s="20">
        <f>'ВВОД РЕЕСТРА'!D6</f>
        <v>0.25</v>
      </c>
      <c r="E6" s="19">
        <f>'ВВОД РЕЕСТРА'!E6</f>
        <v>9.1</v>
      </c>
      <c r="F6" s="74">
        <v>1</v>
      </c>
      <c r="G6" s="87">
        <f t="shared" si="0"/>
        <v>9.1</v>
      </c>
      <c r="H6" s="88">
        <f t="shared" si="1"/>
        <v>8.2953509571558795E-2</v>
      </c>
      <c r="I6" s="79">
        <v>1</v>
      </c>
      <c r="J6" s="80"/>
      <c r="K6" s="80"/>
      <c r="L6" s="79">
        <v>1</v>
      </c>
      <c r="M6" s="80"/>
      <c r="N6" s="81"/>
      <c r="O6" s="82"/>
      <c r="P6" s="80">
        <v>1</v>
      </c>
      <c r="Q6" s="81"/>
    </row>
    <row r="7" spans="1:17" ht="15.75" customHeight="1" x14ac:dyDescent="0.25">
      <c r="A7" s="19">
        <f>'ВВОД РЕЕСТРА'!A7</f>
        <v>4</v>
      </c>
      <c r="B7" s="20" t="str">
        <f>'ВВОД РЕЕСТРА'!B7</f>
        <v>Собственник 4</v>
      </c>
      <c r="C7" s="19">
        <f>'ВВОД РЕЕСТРА'!C7</f>
        <v>3</v>
      </c>
      <c r="D7" s="20">
        <f>'ВВОД РЕЕСТРА'!D7</f>
        <v>0.25</v>
      </c>
      <c r="E7" s="19">
        <f>'ВВОД РЕЕСТРА'!E7</f>
        <v>9.1</v>
      </c>
      <c r="F7" s="74">
        <v>1</v>
      </c>
      <c r="G7" s="87">
        <f t="shared" si="0"/>
        <v>9.1</v>
      </c>
      <c r="H7" s="88">
        <f t="shared" si="1"/>
        <v>8.2953509571558795E-2</v>
      </c>
      <c r="I7" s="79"/>
      <c r="J7" s="80">
        <v>1</v>
      </c>
      <c r="K7" s="80"/>
      <c r="L7" s="79">
        <v>1</v>
      </c>
      <c r="M7" s="80"/>
      <c r="N7" s="81"/>
      <c r="O7" s="82"/>
      <c r="P7" s="80">
        <v>1</v>
      </c>
      <c r="Q7" s="81"/>
    </row>
    <row r="8" spans="1:17" ht="15.75" customHeight="1" x14ac:dyDescent="0.25">
      <c r="A8" s="19">
        <f>'ВВОД РЕЕСТРА'!A8</f>
        <v>5</v>
      </c>
      <c r="B8" s="20" t="str">
        <f>'ВВОД РЕЕСТРА'!B8</f>
        <v>Собственник 5</v>
      </c>
      <c r="C8" s="19">
        <f>'ВВОД РЕЕСТРА'!C8</f>
        <v>3</v>
      </c>
      <c r="D8" s="20">
        <f>'ВВОД РЕЕСТРА'!D8</f>
        <v>0.25</v>
      </c>
      <c r="E8" s="19">
        <f>'ВВОД РЕЕСТРА'!E8</f>
        <v>9.1</v>
      </c>
      <c r="F8" s="74">
        <v>1</v>
      </c>
      <c r="G8" s="87">
        <f t="shared" si="0"/>
        <v>9.1</v>
      </c>
      <c r="H8" s="88">
        <f t="shared" si="1"/>
        <v>8.2953509571558795E-2</v>
      </c>
      <c r="I8" s="79"/>
      <c r="J8" s="80"/>
      <c r="K8" s="80">
        <v>1</v>
      </c>
      <c r="L8" s="79">
        <v>1</v>
      </c>
      <c r="M8" s="80"/>
      <c r="N8" s="81"/>
      <c r="O8" s="82">
        <v>1</v>
      </c>
      <c r="P8" s="80"/>
      <c r="Q8" s="81"/>
    </row>
    <row r="9" spans="1:17" ht="15.75" customHeight="1" x14ac:dyDescent="0.25">
      <c r="A9" s="19">
        <f>'ВВОД РЕЕСТРА'!A9</f>
        <v>6</v>
      </c>
      <c r="B9" s="20" t="str">
        <f>'ВВОД РЕЕСТРА'!B9</f>
        <v>Собственник 6</v>
      </c>
      <c r="C9" s="19">
        <f>'ВВОД РЕЕСТРА'!C9</f>
        <v>3</v>
      </c>
      <c r="D9" s="20">
        <f>'ВВОД РЕЕСТРА'!D9</f>
        <v>0.25</v>
      </c>
      <c r="E9" s="19">
        <f>'ВВОД РЕЕСТРА'!E9</f>
        <v>9.1</v>
      </c>
      <c r="F9" s="74">
        <v>1</v>
      </c>
      <c r="G9" s="87">
        <f t="shared" si="0"/>
        <v>9.1</v>
      </c>
      <c r="H9" s="88">
        <f t="shared" si="1"/>
        <v>8.2953509571558795E-2</v>
      </c>
      <c r="I9" s="79">
        <v>1</v>
      </c>
      <c r="J9" s="80"/>
      <c r="K9" s="80"/>
      <c r="L9" s="79"/>
      <c r="M9" s="80"/>
      <c r="N9" s="81">
        <v>1</v>
      </c>
      <c r="O9" s="82"/>
      <c r="P9" s="80"/>
      <c r="Q9" s="81">
        <v>1</v>
      </c>
    </row>
    <row r="10" spans="1:17" ht="15.75" customHeight="1" x14ac:dyDescent="0.25">
      <c r="A10" s="19">
        <f>'ВВОД РЕЕСТРА'!A10</f>
        <v>7</v>
      </c>
      <c r="B10" s="20" t="str">
        <f>'ВВОД РЕЕСТРА'!B10</f>
        <v>Собственник 7</v>
      </c>
      <c r="C10" s="19">
        <f>'ВВОД РЕЕСТРА'!C10</f>
        <v>4</v>
      </c>
      <c r="D10" s="20">
        <f>'ВВОД РЕЕСТРА'!D10</f>
        <v>1</v>
      </c>
      <c r="E10" s="19">
        <f>'ВВОД РЕЕСТРА'!E10</f>
        <v>36.5</v>
      </c>
      <c r="F10" s="74">
        <v>1</v>
      </c>
      <c r="G10" s="87">
        <f t="shared" si="0"/>
        <v>36.5</v>
      </c>
      <c r="H10" s="88">
        <f t="shared" si="1"/>
        <v>0.33272561531449407</v>
      </c>
      <c r="I10" s="79"/>
      <c r="J10" s="80"/>
      <c r="K10" s="80">
        <v>1</v>
      </c>
      <c r="L10" s="79"/>
      <c r="M10" s="80">
        <v>1</v>
      </c>
      <c r="N10" s="81"/>
      <c r="O10" s="82">
        <v>1</v>
      </c>
      <c r="P10" s="80"/>
      <c r="Q10" s="81"/>
    </row>
    <row r="11" spans="1:17" ht="15.75" customHeight="1" x14ac:dyDescent="0.25">
      <c r="A11" s="19">
        <f>'ВВОД РЕЕСТРА'!A11</f>
        <v>8</v>
      </c>
      <c r="B11" s="20" t="str">
        <f>'ВВОД РЕЕСТРА'!B11</f>
        <v>Собственник 8</v>
      </c>
      <c r="C11" s="19">
        <f>'ВВОД РЕЕСТРА'!C11</f>
        <v>5</v>
      </c>
      <c r="D11" s="20">
        <f>'ВВОД РЕЕСТРА'!D11</f>
        <v>1</v>
      </c>
      <c r="E11" s="19">
        <f>'ВВОД РЕЕСТРА'!E11</f>
        <v>36.9</v>
      </c>
      <c r="F11" s="74"/>
      <c r="G11" s="87">
        <f t="shared" si="0"/>
        <v>0</v>
      </c>
      <c r="H11" s="94">
        <f t="shared" si="1"/>
        <v>0</v>
      </c>
      <c r="I11" s="79"/>
      <c r="J11" s="80"/>
      <c r="K11" s="80"/>
      <c r="L11" s="79"/>
      <c r="M11" s="80"/>
      <c r="N11" s="81"/>
      <c r="O11" s="82"/>
      <c r="P11" s="80"/>
      <c r="Q11" s="81"/>
    </row>
    <row r="12" spans="1:17" ht="15.75" customHeight="1" x14ac:dyDescent="0.25">
      <c r="A12" s="125" t="str">
        <f>'ВВОД РЕЕСТРА'!A12:B12</f>
        <v xml:space="preserve">ИТОГО:   </v>
      </c>
      <c r="B12" s="126"/>
      <c r="C12" s="126"/>
      <c r="D12" s="21"/>
      <c r="E12" s="22">
        <f>SUM(E4:E11)</f>
        <v>183.99999999999997</v>
      </c>
      <c r="F12" s="23">
        <f>SUM(F4:F11)</f>
        <v>6</v>
      </c>
      <c r="G12" s="24">
        <f>SUM(G4:G11)</f>
        <v>109.7</v>
      </c>
      <c r="H12" s="26">
        <f>SUM(H4:H11)</f>
        <v>1</v>
      </c>
      <c r="I12" s="27">
        <f t="shared" ref="I12:Q12" si="2">SUM(I4:I11)</f>
        <v>3</v>
      </c>
      <c r="J12" s="27">
        <f t="shared" si="2"/>
        <v>1</v>
      </c>
      <c r="K12" s="27">
        <f t="shared" si="2"/>
        <v>2</v>
      </c>
      <c r="L12" s="27">
        <f t="shared" si="2"/>
        <v>4</v>
      </c>
      <c r="M12" s="27">
        <f t="shared" si="2"/>
        <v>1</v>
      </c>
      <c r="N12" s="27">
        <f t="shared" si="2"/>
        <v>1</v>
      </c>
      <c r="O12" s="27">
        <f t="shared" si="2"/>
        <v>2</v>
      </c>
      <c r="P12" s="27">
        <f t="shared" si="2"/>
        <v>2</v>
      </c>
      <c r="Q12" s="27">
        <f t="shared" si="2"/>
        <v>2</v>
      </c>
    </row>
    <row r="13" spans="1:17" ht="21" customHeight="1" x14ac:dyDescent="0.25">
      <c r="A13" s="127" t="s">
        <v>39</v>
      </c>
      <c r="B13" s="128"/>
      <c r="C13" s="128"/>
      <c r="D13" s="128"/>
      <c r="E13" s="128"/>
      <c r="F13" s="129"/>
      <c r="G13" s="25">
        <f>G12*100%/E12</f>
        <v>0.59619565217391313</v>
      </c>
      <c r="J13" s="132"/>
      <c r="K13" s="133"/>
      <c r="M13" s="132"/>
      <c r="N13" s="133"/>
      <c r="P13" s="132"/>
      <c r="Q13" s="133"/>
    </row>
    <row r="14" spans="1:17" ht="33" customHeight="1" x14ac:dyDescent="0.25">
      <c r="A14" s="140" t="s">
        <v>41</v>
      </c>
      <c r="B14" s="140"/>
      <c r="C14" s="140"/>
      <c r="D14" s="140"/>
      <c r="E14" s="140"/>
      <c r="F14" s="140"/>
      <c r="G14" s="140"/>
      <c r="H14" s="140"/>
      <c r="I14" s="130">
        <f>I12+J12+K12</f>
        <v>6</v>
      </c>
      <c r="J14" s="131"/>
      <c r="K14" s="131"/>
      <c r="L14" s="130">
        <f>L12+M12+N12</f>
        <v>6</v>
      </c>
      <c r="M14" s="131"/>
      <c r="N14" s="131"/>
      <c r="O14" s="130">
        <f>O12+P12+Q12</f>
        <v>6</v>
      </c>
      <c r="P14" s="131"/>
      <c r="Q14" s="131"/>
    </row>
  </sheetData>
  <sheetProtection algorithmName="SHA-512" hashValue="cyEa8hRi3aO6QJlO52CpxCijTqxSvapn1wJN8hTDZJn2aVJ/1DlZj3VtdXSlWxLaDePI+lSu3GK1qdeXNkVqEQ==" saltValue="XgvE28pDHK8oNB1ESr1N8A==" spinCount="100000" sheet="1" objects="1" scenarios="1"/>
  <mergeCells count="21">
    <mergeCell ref="J13:K13"/>
    <mergeCell ref="M13:N13"/>
    <mergeCell ref="A14:H14"/>
    <mergeCell ref="I14:K14"/>
    <mergeCell ref="L14:N14"/>
    <mergeCell ref="A12:C12"/>
    <mergeCell ref="A13:F13"/>
    <mergeCell ref="O14:Q14"/>
    <mergeCell ref="P13:Q13"/>
    <mergeCell ref="D1:D3"/>
    <mergeCell ref="F1:F2"/>
    <mergeCell ref="H1:H3"/>
    <mergeCell ref="I1:Q1"/>
    <mergeCell ref="A1:A3"/>
    <mergeCell ref="B1:B3"/>
    <mergeCell ref="C1:C3"/>
    <mergeCell ref="E1:E3"/>
    <mergeCell ref="G1:G3"/>
    <mergeCell ref="I2:K2"/>
    <mergeCell ref="L2:N2"/>
    <mergeCell ref="O2:Q2"/>
  </mergeCells>
  <conditionalFormatting sqref="F4:F11">
    <cfRule type="cellIs" dxfId="5" priority="7" operator="greaterThan">
      <formula>0</formula>
    </cfRule>
  </conditionalFormatting>
  <conditionalFormatting sqref="G4:H11">
    <cfRule type="cellIs" dxfId="4" priority="1" operator="equal">
      <formula>0</formula>
    </cfRule>
    <cfRule type="cellIs" dxfId="3" priority="6" operator="greaterThan">
      <formula>0</formula>
    </cfRule>
  </conditionalFormatting>
  <conditionalFormatting sqref="I4:Q11">
    <cfRule type="expression" dxfId="2" priority="2">
      <formula>$F4=1</formula>
    </cfRule>
  </conditionalFormatting>
  <conditionalFormatting sqref="E4">
    <cfRule type="expression" dxfId="1" priority="4">
      <formula>"F4=1"</formula>
    </cfRule>
  </conditionalFormatting>
  <pageMargins left="0.7" right="0.7" top="0.75" bottom="0.75" header="0.3" footer="0.3"/>
  <pageSetup paperSize="9" orientation="portrait" verticalDpi="0" r:id="rId1"/>
  <ignoredErrors>
    <ignoredError sqref="E12:G12 I12:Q12 A2:A3 A4:A11 B1:E11 G5:G11 G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7"/>
  <sheetViews>
    <sheetView tabSelected="1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M6" sqref="M6"/>
    </sheetView>
  </sheetViews>
  <sheetFormatPr defaultRowHeight="15.75" x14ac:dyDescent="0.25"/>
  <cols>
    <col min="1" max="1" width="4.7109375" style="6" customWidth="1"/>
    <col min="2" max="2" width="33.140625" style="6" customWidth="1"/>
    <col min="3" max="4" width="6.42578125" style="6" customWidth="1"/>
    <col min="5" max="5" width="11.5703125" style="6" customWidth="1"/>
    <col min="6" max="7" width="10.5703125" style="10" customWidth="1"/>
    <col min="8" max="8" width="10.5703125" style="6" customWidth="1"/>
    <col min="9" max="17" width="9.42578125" style="6" customWidth="1"/>
    <col min="18" max="16384" width="9.140625" style="6"/>
  </cols>
  <sheetData>
    <row r="1" spans="1:17" s="12" customFormat="1" ht="46.5" customHeight="1" x14ac:dyDescent="0.2">
      <c r="A1" s="153" t="str">
        <f>'ВВОД ПО БЮЛЕТНЯМ'!A1:A2</f>
        <v>№ п/п</v>
      </c>
      <c r="B1" s="153" t="str">
        <f>'ВВОД ПО БЮЛЕТНЯМ'!B1:B2</f>
        <v>ФИО собственника</v>
      </c>
      <c r="C1" s="153" t="str">
        <f>'ВВОД ПО БЮЛЕТНЯМ'!C1:C2</f>
        <v>№ квартиры</v>
      </c>
      <c r="D1" s="153" t="str">
        <f>'ВВОД ПО БЮЛЕТНЯМ'!D1:D2</f>
        <v>Доля в собственности</v>
      </c>
      <c r="E1" s="153" t="str">
        <f>'ВВОД ПО БЮЛЕТНЯМ'!E1:E2</f>
        <v>Общая площадь помещения</v>
      </c>
      <c r="F1" s="153" t="str">
        <f>'ВВОД ПО БЮЛЕТНЯМ'!F3</f>
        <v>Приняли участие в голосовании</v>
      </c>
      <c r="G1" s="153" t="str">
        <f>'ВВОД ПО БЮЛЕТНЯМ'!G1:G3</f>
        <v>КВОРУМ</v>
      </c>
      <c r="H1" s="153" t="str">
        <f>'ВВОД ПО БЮЛЕТНЯМ'!H1:H3</f>
        <v>% голосов при заочном голосовании</v>
      </c>
      <c r="I1" s="156" t="str">
        <f>'ВВОД ПО БЮЛЕТНЯМ'!I2:K2</f>
        <v>1 вопрос</v>
      </c>
      <c r="J1" s="156"/>
      <c r="K1" s="156"/>
      <c r="L1" s="156" t="str">
        <f>'ВВОД ПО БЮЛЕТНЯМ'!L2:N2</f>
        <v>2 вопрос</v>
      </c>
      <c r="M1" s="156"/>
      <c r="N1" s="156"/>
      <c r="O1" s="156" t="str">
        <f>'ВВОД ПО БЮЛЕТНЯМ'!O2:Q2</f>
        <v>3 вопрос</v>
      </c>
      <c r="P1" s="156"/>
      <c r="Q1" s="156"/>
    </row>
    <row r="2" spans="1:17" s="12" customFormat="1" ht="27.75" customHeight="1" x14ac:dyDescent="0.2">
      <c r="A2" s="155"/>
      <c r="B2" s="155"/>
      <c r="C2" s="155"/>
      <c r="D2" s="155"/>
      <c r="E2" s="155"/>
      <c r="F2" s="155"/>
      <c r="G2" s="155"/>
      <c r="H2" s="155"/>
      <c r="I2" s="153" t="str">
        <f>'ВВОД ПО БЮЛЕТНЯМ'!I3</f>
        <v>ЗА</v>
      </c>
      <c r="J2" s="153" t="str">
        <f>'ВВОД ПО БЮЛЕТНЯМ'!J3</f>
        <v>ПР</v>
      </c>
      <c r="K2" s="153" t="str">
        <f>'ВВОД ПО БЮЛЕТНЯМ'!K3</f>
        <v>ВОЗ</v>
      </c>
      <c r="L2" s="153" t="str">
        <f>'ВВОД ПО БЮЛЕТНЯМ'!L3</f>
        <v>ЗА</v>
      </c>
      <c r="M2" s="153" t="str">
        <f>'ВВОД ПО БЮЛЕТНЯМ'!M3</f>
        <v>ПР</v>
      </c>
      <c r="N2" s="153" t="str">
        <f>'ВВОД ПО БЮЛЕТНЯМ'!N3</f>
        <v>ВОЗ</v>
      </c>
      <c r="O2" s="153" t="str">
        <f>'ВВОД ПО БЮЛЕТНЯМ'!O3</f>
        <v>ЗА</v>
      </c>
      <c r="P2" s="153" t="str">
        <f>'ВВОД ПО БЮЛЕТНЯМ'!P3</f>
        <v>ПР</v>
      </c>
      <c r="Q2" s="153" t="str">
        <f>'ВВОД ПО БЮЛЕТНЯМ'!Q3</f>
        <v>ВОЗ</v>
      </c>
    </row>
    <row r="3" spans="1:17" s="12" customFormat="1" ht="27.75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spans="1:17" ht="15.75" customHeight="1" x14ac:dyDescent="0.25">
      <c r="A4" s="38">
        <f>'ВВОД ПО БЮЛЕТНЯМ'!A4</f>
        <v>1</v>
      </c>
      <c r="B4" s="38" t="str">
        <f>'ВВОД ПО БЮЛЕТНЯМ'!B4</f>
        <v>Собственник 1</v>
      </c>
      <c r="C4" s="38">
        <f>'ВВОД ПО БЮЛЕТНЯМ'!C4</f>
        <v>1</v>
      </c>
      <c r="D4" s="38">
        <f>'ВВОД ПО БЮЛЕТНЯМ'!D4</f>
        <v>1</v>
      </c>
      <c r="E4" s="38">
        <f>'ВВОД ПО БЮЛЕТНЯМ'!E4</f>
        <v>36.800000000000004</v>
      </c>
      <c r="F4" s="39">
        <f>'ВВОД ПО БЮЛЕТНЯМ'!F4</f>
        <v>1</v>
      </c>
      <c r="G4" s="39">
        <f>'ВВОД ПО БЮЛЕТНЯМ'!G4</f>
        <v>36.800000000000004</v>
      </c>
      <c r="H4" s="40">
        <f>'ВВОД ПО БЮЛЕТНЯМ'!H4</f>
        <v>0.33546034639927075</v>
      </c>
      <c r="I4" s="41">
        <f>IF('ВВОД ПО БЮЛЕТНЯМ'!I4=1,$H4,0)</f>
        <v>0.33546034639927075</v>
      </c>
      <c r="J4" s="41">
        <f>IF('ВВОД ПО БЮЛЕТНЯМ'!J4=1,$H4,0)</f>
        <v>0</v>
      </c>
      <c r="K4" s="41">
        <f>IF('ВВОД ПО БЮЛЕТНЯМ'!K4=1,$H4,0)</f>
        <v>0</v>
      </c>
      <c r="L4" s="41">
        <f>IF('ВВОД ПО БЮЛЕТНЯМ'!L4=1,$H4,0)</f>
        <v>0.33546034639927075</v>
      </c>
      <c r="M4" s="41">
        <f>IF('ВВОД ПО БЮЛЕТНЯМ'!M4=1,$H4,0)</f>
        <v>0</v>
      </c>
      <c r="N4" s="41">
        <f>IF('ВВОД ПО БЮЛЕТНЯМ'!N4=1,$H4,0)</f>
        <v>0</v>
      </c>
      <c r="O4" s="41">
        <f>IF('ВВОД ПО БЮЛЕТНЯМ'!O4=1,$H4,0)</f>
        <v>0</v>
      </c>
      <c r="P4" s="41">
        <f>IF('ВВОД ПО БЮЛЕТНЯМ'!P4=1,$H4,0)</f>
        <v>0</v>
      </c>
      <c r="Q4" s="41">
        <f>IF('ВВОД ПО БЮЛЕТНЯМ'!Q4=1,$H4,0)</f>
        <v>0.33546034639927075</v>
      </c>
    </row>
    <row r="5" spans="1:17" ht="15.75" customHeight="1" x14ac:dyDescent="0.25">
      <c r="A5" s="38">
        <f>'ВВОД ПО БЮЛЕТНЯМ'!A5</f>
        <v>2</v>
      </c>
      <c r="B5" s="38" t="str">
        <f>'ВВОД ПО БЮЛЕТНЯМ'!B5</f>
        <v>Собственник 2</v>
      </c>
      <c r="C5" s="38">
        <f>'ВВОД ПО БЮЛЕТНЯМ'!C5</f>
        <v>2</v>
      </c>
      <c r="D5" s="38">
        <f>'ВВОД ПО БЮЛЕТНЯМ'!D5</f>
        <v>1</v>
      </c>
      <c r="E5" s="38">
        <f>'ВВОД ПО БЮЛЕТНЯМ'!E5</f>
        <v>37.4</v>
      </c>
      <c r="F5" s="39">
        <f>'ВВОД ПО БЮЛЕТНЯМ'!F5</f>
        <v>0</v>
      </c>
      <c r="G5" s="39">
        <f>'ВВОД ПО БЮЛЕТНЯМ'!G5</f>
        <v>0</v>
      </c>
      <c r="H5" s="40">
        <f>'ВВОД ПО БЮЛЕТНЯМ'!H5</f>
        <v>0</v>
      </c>
      <c r="I5" s="41">
        <f>IF('ВВОД ПО БЮЛЕТНЯМ'!I5=1,$H5,0)</f>
        <v>0</v>
      </c>
      <c r="J5" s="41">
        <f>IF('ВВОД ПО БЮЛЕТНЯМ'!J5=1,$H5,0)</f>
        <v>0</v>
      </c>
      <c r="K5" s="41">
        <f>IF('ВВОД ПО БЮЛЕТНЯМ'!K5=1,$H5,0)</f>
        <v>0</v>
      </c>
      <c r="L5" s="41">
        <f>IF('ВВОД ПО БЮЛЕТНЯМ'!L5=1,$H5,0)</f>
        <v>0</v>
      </c>
      <c r="M5" s="41">
        <f>IF('ВВОД ПО БЮЛЕТНЯМ'!M5=1,$H5,0)</f>
        <v>0</v>
      </c>
      <c r="N5" s="41">
        <f>IF('ВВОД ПО БЮЛЕТНЯМ'!N5=1,$H5,0)</f>
        <v>0</v>
      </c>
      <c r="O5" s="41">
        <f>IF('ВВОД ПО БЮЛЕТНЯМ'!O5=1,$H5,0)</f>
        <v>0</v>
      </c>
      <c r="P5" s="41">
        <f>IF('ВВОД ПО БЮЛЕТНЯМ'!P5=1,$H5,0)</f>
        <v>0</v>
      </c>
      <c r="Q5" s="41">
        <f>IF('ВВОД ПО БЮЛЕТНЯМ'!Q5=1,$H5,0)</f>
        <v>0</v>
      </c>
    </row>
    <row r="6" spans="1:17" ht="15.75" customHeight="1" x14ac:dyDescent="0.25">
      <c r="A6" s="38">
        <f>'ВВОД ПО БЮЛЕТНЯМ'!A6</f>
        <v>3</v>
      </c>
      <c r="B6" s="38" t="str">
        <f>'ВВОД ПО БЮЛЕТНЯМ'!B6</f>
        <v>Собственник 3</v>
      </c>
      <c r="C6" s="38">
        <f>'ВВОД ПО БЮЛЕТНЯМ'!C6</f>
        <v>3</v>
      </c>
      <c r="D6" s="38">
        <f>'ВВОД ПО БЮЛЕТНЯМ'!D6</f>
        <v>0.25</v>
      </c>
      <c r="E6" s="38">
        <f>'ВВОД ПО БЮЛЕТНЯМ'!E6</f>
        <v>9.1</v>
      </c>
      <c r="F6" s="39">
        <f>'ВВОД ПО БЮЛЕТНЯМ'!F6</f>
        <v>1</v>
      </c>
      <c r="G6" s="39">
        <f>'ВВОД ПО БЮЛЕТНЯМ'!G6</f>
        <v>9.1</v>
      </c>
      <c r="H6" s="40">
        <f>'ВВОД ПО БЮЛЕТНЯМ'!H6</f>
        <v>8.2953509571558795E-2</v>
      </c>
      <c r="I6" s="41">
        <f>IF('ВВОД ПО БЮЛЕТНЯМ'!I6=1,$H6,0)</f>
        <v>8.2953509571558795E-2</v>
      </c>
      <c r="J6" s="41">
        <f>IF('ВВОД ПО БЮЛЕТНЯМ'!J6=1,$H6,0)</f>
        <v>0</v>
      </c>
      <c r="K6" s="41">
        <f>IF('ВВОД ПО БЮЛЕТНЯМ'!K6=1,$H6,0)</f>
        <v>0</v>
      </c>
      <c r="L6" s="41">
        <f>IF('ВВОД ПО БЮЛЕТНЯМ'!L6=1,$H6,0)</f>
        <v>8.2953509571558795E-2</v>
      </c>
      <c r="M6" s="41">
        <f>IF('ВВОД ПО БЮЛЕТНЯМ'!M6=1,$H6,0)</f>
        <v>0</v>
      </c>
      <c r="N6" s="41">
        <f>IF('ВВОД ПО БЮЛЕТНЯМ'!N6=1,$H6,0)</f>
        <v>0</v>
      </c>
      <c r="O6" s="41">
        <f>IF('ВВОД ПО БЮЛЕТНЯМ'!O6=1,$H6,0)</f>
        <v>0</v>
      </c>
      <c r="P6" s="41">
        <f>IF('ВВОД ПО БЮЛЕТНЯМ'!P6=1,$H6,0)</f>
        <v>8.2953509571558795E-2</v>
      </c>
      <c r="Q6" s="41">
        <f>IF('ВВОД ПО БЮЛЕТНЯМ'!Q6=1,$H6,0)</f>
        <v>0</v>
      </c>
    </row>
    <row r="7" spans="1:17" ht="15.75" customHeight="1" x14ac:dyDescent="0.25">
      <c r="A7" s="38">
        <f>'ВВОД ПО БЮЛЕТНЯМ'!A7</f>
        <v>4</v>
      </c>
      <c r="B7" s="38" t="str">
        <f>'ВВОД ПО БЮЛЕТНЯМ'!B7</f>
        <v>Собственник 4</v>
      </c>
      <c r="C7" s="38">
        <f>'ВВОД ПО БЮЛЕТНЯМ'!C7</f>
        <v>3</v>
      </c>
      <c r="D7" s="38">
        <f>'ВВОД ПО БЮЛЕТНЯМ'!D7</f>
        <v>0.25</v>
      </c>
      <c r="E7" s="38">
        <f>'ВВОД ПО БЮЛЕТНЯМ'!E7</f>
        <v>9.1</v>
      </c>
      <c r="F7" s="39">
        <f>'ВВОД ПО БЮЛЕТНЯМ'!F7</f>
        <v>1</v>
      </c>
      <c r="G7" s="39">
        <f>'ВВОД ПО БЮЛЕТНЯМ'!G7</f>
        <v>9.1</v>
      </c>
      <c r="H7" s="40">
        <f>'ВВОД ПО БЮЛЕТНЯМ'!H7</f>
        <v>8.2953509571558795E-2</v>
      </c>
      <c r="I7" s="41">
        <f>IF('ВВОД ПО БЮЛЕТНЯМ'!I7=1,$H7,0)</f>
        <v>0</v>
      </c>
      <c r="J7" s="41">
        <f>IF('ВВОД ПО БЮЛЕТНЯМ'!J7=1,$H7,0)</f>
        <v>8.2953509571558795E-2</v>
      </c>
      <c r="K7" s="41">
        <f>IF('ВВОД ПО БЮЛЕТНЯМ'!K7=1,$H7,0)</f>
        <v>0</v>
      </c>
      <c r="L7" s="41">
        <f>IF('ВВОД ПО БЮЛЕТНЯМ'!L7=1,$H7,0)</f>
        <v>8.2953509571558795E-2</v>
      </c>
      <c r="M7" s="41">
        <f>IF('ВВОД ПО БЮЛЕТНЯМ'!M7=1,$H7,0)</f>
        <v>0</v>
      </c>
      <c r="N7" s="41">
        <f>IF('ВВОД ПО БЮЛЕТНЯМ'!N7=1,$H7,0)</f>
        <v>0</v>
      </c>
      <c r="O7" s="41">
        <f>IF('ВВОД ПО БЮЛЕТНЯМ'!O7=1,$H7,0)</f>
        <v>0</v>
      </c>
      <c r="P7" s="41">
        <f>IF('ВВОД ПО БЮЛЕТНЯМ'!P7=1,$H7,0)</f>
        <v>8.2953509571558795E-2</v>
      </c>
      <c r="Q7" s="41">
        <f>IF('ВВОД ПО БЮЛЕТНЯМ'!Q7=1,$H7,0)</f>
        <v>0</v>
      </c>
    </row>
    <row r="8" spans="1:17" ht="15.75" customHeight="1" x14ac:dyDescent="0.25">
      <c r="A8" s="38">
        <f>'ВВОД ПО БЮЛЕТНЯМ'!A8</f>
        <v>5</v>
      </c>
      <c r="B8" s="38" t="str">
        <f>'ВВОД ПО БЮЛЕТНЯМ'!B8</f>
        <v>Собственник 5</v>
      </c>
      <c r="C8" s="38">
        <f>'ВВОД ПО БЮЛЕТНЯМ'!C8</f>
        <v>3</v>
      </c>
      <c r="D8" s="38">
        <f>'ВВОД ПО БЮЛЕТНЯМ'!D8</f>
        <v>0.25</v>
      </c>
      <c r="E8" s="38">
        <f>'ВВОД ПО БЮЛЕТНЯМ'!E8</f>
        <v>9.1</v>
      </c>
      <c r="F8" s="39">
        <f>'ВВОД ПО БЮЛЕТНЯМ'!F8</f>
        <v>1</v>
      </c>
      <c r="G8" s="39">
        <f>'ВВОД ПО БЮЛЕТНЯМ'!G8</f>
        <v>9.1</v>
      </c>
      <c r="H8" s="40">
        <f>'ВВОД ПО БЮЛЕТНЯМ'!H8</f>
        <v>8.2953509571558795E-2</v>
      </c>
      <c r="I8" s="41">
        <f>IF('ВВОД ПО БЮЛЕТНЯМ'!I8=1,$H8,0)</f>
        <v>0</v>
      </c>
      <c r="J8" s="41">
        <f>IF('ВВОД ПО БЮЛЕТНЯМ'!J8=1,$H8,0)</f>
        <v>0</v>
      </c>
      <c r="K8" s="41">
        <f>IF('ВВОД ПО БЮЛЕТНЯМ'!K8=1,$H8,0)</f>
        <v>8.2953509571558795E-2</v>
      </c>
      <c r="L8" s="41">
        <f>IF('ВВОД ПО БЮЛЕТНЯМ'!L8=1,$H8,0)</f>
        <v>8.2953509571558795E-2</v>
      </c>
      <c r="M8" s="41">
        <f>IF('ВВОД ПО БЮЛЕТНЯМ'!M8=1,$H8,0)</f>
        <v>0</v>
      </c>
      <c r="N8" s="41">
        <f>IF('ВВОД ПО БЮЛЕТНЯМ'!N8=1,$H8,0)</f>
        <v>0</v>
      </c>
      <c r="O8" s="41">
        <f>IF('ВВОД ПО БЮЛЕТНЯМ'!O8=1,$H8,0)</f>
        <v>8.2953509571558795E-2</v>
      </c>
      <c r="P8" s="41">
        <f>IF('ВВОД ПО БЮЛЕТНЯМ'!P8=1,$H8,0)</f>
        <v>0</v>
      </c>
      <c r="Q8" s="41">
        <f>IF('ВВОД ПО БЮЛЕТНЯМ'!Q8=1,$H8,0)</f>
        <v>0</v>
      </c>
    </row>
    <row r="9" spans="1:17" ht="15.75" customHeight="1" x14ac:dyDescent="0.25">
      <c r="A9" s="38">
        <f>'ВВОД ПО БЮЛЕТНЯМ'!A9</f>
        <v>6</v>
      </c>
      <c r="B9" s="38" t="str">
        <f>'ВВОД ПО БЮЛЕТНЯМ'!B9</f>
        <v>Собственник 6</v>
      </c>
      <c r="C9" s="38">
        <f>'ВВОД ПО БЮЛЕТНЯМ'!C9</f>
        <v>3</v>
      </c>
      <c r="D9" s="38">
        <f>'ВВОД ПО БЮЛЕТНЯМ'!D9</f>
        <v>0.25</v>
      </c>
      <c r="E9" s="38">
        <f>'ВВОД ПО БЮЛЕТНЯМ'!E9</f>
        <v>9.1</v>
      </c>
      <c r="F9" s="39">
        <f>'ВВОД ПО БЮЛЕТНЯМ'!F9</f>
        <v>1</v>
      </c>
      <c r="G9" s="39">
        <f>'ВВОД ПО БЮЛЕТНЯМ'!G9</f>
        <v>9.1</v>
      </c>
      <c r="H9" s="40">
        <f>'ВВОД ПО БЮЛЕТНЯМ'!H9</f>
        <v>8.2953509571558795E-2</v>
      </c>
      <c r="I9" s="41">
        <f>IF('ВВОД ПО БЮЛЕТНЯМ'!I9=1,$H9,0)</f>
        <v>8.2953509571558795E-2</v>
      </c>
      <c r="J9" s="41">
        <f>IF('ВВОД ПО БЮЛЕТНЯМ'!J9=1,$H9,0)</f>
        <v>0</v>
      </c>
      <c r="K9" s="41">
        <f>IF('ВВОД ПО БЮЛЕТНЯМ'!K9=1,$H9,0)</f>
        <v>0</v>
      </c>
      <c r="L9" s="41">
        <f>IF('ВВОД ПО БЮЛЕТНЯМ'!L9=1,$H9,0)</f>
        <v>0</v>
      </c>
      <c r="M9" s="41">
        <f>IF('ВВОД ПО БЮЛЕТНЯМ'!M9=1,$H9,0)</f>
        <v>0</v>
      </c>
      <c r="N9" s="41">
        <f>IF('ВВОД ПО БЮЛЕТНЯМ'!N9=1,$H9,0)</f>
        <v>8.2953509571558795E-2</v>
      </c>
      <c r="O9" s="41">
        <f>IF('ВВОД ПО БЮЛЕТНЯМ'!O9=1,$H9,0)</f>
        <v>0</v>
      </c>
      <c r="P9" s="41">
        <f>IF('ВВОД ПО БЮЛЕТНЯМ'!P9=1,$H9,0)</f>
        <v>0</v>
      </c>
      <c r="Q9" s="41">
        <f>IF('ВВОД ПО БЮЛЕТНЯМ'!Q9=1,$H9,0)</f>
        <v>8.2953509571558795E-2</v>
      </c>
    </row>
    <row r="10" spans="1:17" ht="15.75" customHeight="1" x14ac:dyDescent="0.25">
      <c r="A10" s="38">
        <f>'ВВОД ПО БЮЛЕТНЯМ'!A10</f>
        <v>7</v>
      </c>
      <c r="B10" s="38" t="str">
        <f>'ВВОД ПО БЮЛЕТНЯМ'!B10</f>
        <v>Собственник 7</v>
      </c>
      <c r="C10" s="38">
        <f>'ВВОД ПО БЮЛЕТНЯМ'!C10</f>
        <v>4</v>
      </c>
      <c r="D10" s="38">
        <f>'ВВОД ПО БЮЛЕТНЯМ'!D10</f>
        <v>1</v>
      </c>
      <c r="E10" s="38">
        <f>'ВВОД ПО БЮЛЕТНЯМ'!E10</f>
        <v>36.5</v>
      </c>
      <c r="F10" s="39">
        <f>'ВВОД ПО БЮЛЕТНЯМ'!F10</f>
        <v>1</v>
      </c>
      <c r="G10" s="39">
        <f>'ВВОД ПО БЮЛЕТНЯМ'!G10</f>
        <v>36.5</v>
      </c>
      <c r="H10" s="40">
        <f>'ВВОД ПО БЮЛЕТНЯМ'!H10</f>
        <v>0.33272561531449407</v>
      </c>
      <c r="I10" s="41">
        <f>IF('ВВОД ПО БЮЛЕТНЯМ'!I10=1,$H10,0)</f>
        <v>0</v>
      </c>
      <c r="J10" s="41">
        <f>IF('ВВОД ПО БЮЛЕТНЯМ'!J10=1,$H10,0)</f>
        <v>0</v>
      </c>
      <c r="K10" s="41">
        <f>IF('ВВОД ПО БЮЛЕТНЯМ'!K10=1,$H10,0)</f>
        <v>0.33272561531449407</v>
      </c>
      <c r="L10" s="41">
        <f>IF('ВВОД ПО БЮЛЕТНЯМ'!L10=1,$H10,0)</f>
        <v>0</v>
      </c>
      <c r="M10" s="41">
        <f>IF('ВВОД ПО БЮЛЕТНЯМ'!M10=1,$H10,0)</f>
        <v>0.33272561531449407</v>
      </c>
      <c r="N10" s="41">
        <f>IF('ВВОД ПО БЮЛЕТНЯМ'!N10=1,$H10,0)</f>
        <v>0</v>
      </c>
      <c r="O10" s="41">
        <f>IF('ВВОД ПО БЮЛЕТНЯМ'!O10=1,$H10,0)</f>
        <v>0.33272561531449407</v>
      </c>
      <c r="P10" s="41">
        <f>IF('ВВОД ПО БЮЛЕТНЯМ'!P10=1,$H10,0)</f>
        <v>0</v>
      </c>
      <c r="Q10" s="41">
        <f>IF('ВВОД ПО БЮЛЕТНЯМ'!Q10=1,$H10,0)</f>
        <v>0</v>
      </c>
    </row>
    <row r="11" spans="1:17" ht="15.75" customHeight="1" x14ac:dyDescent="0.25">
      <c r="A11" s="38">
        <f>'ВВОД ПО БЮЛЕТНЯМ'!A11</f>
        <v>8</v>
      </c>
      <c r="B11" s="38" t="str">
        <f>'ВВОД ПО БЮЛЕТНЯМ'!B11</f>
        <v>Собственник 8</v>
      </c>
      <c r="C11" s="38">
        <f>'ВВОД ПО БЮЛЕТНЯМ'!C11</f>
        <v>5</v>
      </c>
      <c r="D11" s="38">
        <f>'ВВОД ПО БЮЛЕТНЯМ'!D11</f>
        <v>1</v>
      </c>
      <c r="E11" s="38">
        <f>'ВВОД ПО БЮЛЕТНЯМ'!E11</f>
        <v>36.9</v>
      </c>
      <c r="F11" s="39">
        <f>'ВВОД ПО БЮЛЕТНЯМ'!F11</f>
        <v>0</v>
      </c>
      <c r="G11" s="39">
        <f>'ВВОД ПО БЮЛЕТНЯМ'!G11</f>
        <v>0</v>
      </c>
      <c r="H11" s="40">
        <f>'ВВОД ПО БЮЛЕТНЯМ'!H11</f>
        <v>0</v>
      </c>
      <c r="I11" s="41">
        <f>IF('ВВОД ПО БЮЛЕТНЯМ'!I11=1,$H11,0)</f>
        <v>0</v>
      </c>
      <c r="J11" s="41">
        <f>IF('ВВОД ПО БЮЛЕТНЯМ'!J11=1,$H11,0)</f>
        <v>0</v>
      </c>
      <c r="K11" s="41">
        <f>IF('ВВОД ПО БЮЛЕТНЯМ'!K11=1,$H11,0)</f>
        <v>0</v>
      </c>
      <c r="L11" s="41">
        <f>IF('ВВОД ПО БЮЛЕТНЯМ'!L11=1,$H11,0)</f>
        <v>0</v>
      </c>
      <c r="M11" s="41">
        <f>IF('ВВОД ПО БЮЛЕТНЯМ'!M11=1,$H11,0)</f>
        <v>0</v>
      </c>
      <c r="N11" s="41">
        <f>IF('ВВОД ПО БЮЛЕТНЯМ'!N11=1,$H11,0)</f>
        <v>0</v>
      </c>
      <c r="O11" s="41">
        <f>IF('ВВОД ПО БЮЛЕТНЯМ'!O11=1,$H11,0)</f>
        <v>0</v>
      </c>
      <c r="P11" s="41">
        <f>IF('ВВОД ПО БЮЛЕТНЯМ'!P11=1,$H11,0)</f>
        <v>0</v>
      </c>
      <c r="Q11" s="41">
        <f>IF('ВВОД ПО БЮЛЕТНЯМ'!Q11=1,$H11,0)</f>
        <v>0</v>
      </c>
    </row>
    <row r="12" spans="1:17" s="14" customFormat="1" ht="17.25" customHeight="1" x14ac:dyDescent="0.25">
      <c r="A12" s="30"/>
      <c r="B12" s="31"/>
      <c r="C12" s="32"/>
      <c r="D12" s="33"/>
      <c r="E12" s="34">
        <f>SUM(E4:E11)</f>
        <v>183.99999999999997</v>
      </c>
      <c r="F12" s="35">
        <f>SUM(F4:F11)</f>
        <v>6</v>
      </c>
      <c r="G12" s="36">
        <f>SUM(G4:G11)</f>
        <v>109.7</v>
      </c>
      <c r="H12" s="145">
        <f>SUM(H4:H11)</f>
        <v>1</v>
      </c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7" s="14" customFormat="1" ht="17.25" customHeight="1" x14ac:dyDescent="0.25">
      <c r="A13" s="144" t="s">
        <v>7</v>
      </c>
      <c r="B13" s="144"/>
      <c r="C13" s="144"/>
      <c r="D13" s="144"/>
      <c r="E13" s="144"/>
      <c r="F13" s="144"/>
      <c r="G13" s="37">
        <f>G12*100%/E12</f>
        <v>0.59619565217391313</v>
      </c>
      <c r="H13" s="146"/>
      <c r="I13" s="152"/>
      <c r="J13" s="152"/>
      <c r="K13" s="152"/>
      <c r="L13" s="152"/>
      <c r="M13" s="152"/>
      <c r="N13" s="152"/>
      <c r="O13" s="152"/>
      <c r="P13" s="152"/>
      <c r="Q13" s="152"/>
    </row>
    <row r="14" spans="1:17" s="13" customFormat="1" ht="21.75" customHeight="1" x14ac:dyDescent="0.25">
      <c r="A14" s="148" t="s">
        <v>37</v>
      </c>
      <c r="B14" s="148"/>
      <c r="C14" s="148"/>
      <c r="D14" s="148"/>
      <c r="E14" s="148"/>
      <c r="F14" s="148"/>
      <c r="G14" s="148"/>
      <c r="H14" s="148"/>
      <c r="I14" s="28">
        <f t="shared" ref="I14:Q14" si="0">SUM(I4:I11)</f>
        <v>0.50136736554238837</v>
      </c>
      <c r="J14" s="28">
        <f t="shared" si="0"/>
        <v>8.2953509571558795E-2</v>
      </c>
      <c r="K14" s="28">
        <f t="shared" si="0"/>
        <v>0.41567912488605285</v>
      </c>
      <c r="L14" s="28">
        <f t="shared" si="0"/>
        <v>0.58432087511394715</v>
      </c>
      <c r="M14" s="28">
        <f t="shared" si="0"/>
        <v>0.33272561531449407</v>
      </c>
      <c r="N14" s="28">
        <f t="shared" si="0"/>
        <v>8.2953509571558795E-2</v>
      </c>
      <c r="O14" s="28">
        <f t="shared" si="0"/>
        <v>0.41567912488605285</v>
      </c>
      <c r="P14" s="28">
        <f t="shared" si="0"/>
        <v>0.16590701914311759</v>
      </c>
      <c r="Q14" s="28">
        <f>SUM(Q4:Q11)</f>
        <v>0.41841385597082953</v>
      </c>
    </row>
    <row r="15" spans="1:17" s="15" customFormat="1" ht="33" customHeight="1" x14ac:dyDescent="0.25">
      <c r="A15" s="147" t="s">
        <v>56</v>
      </c>
      <c r="B15" s="147"/>
      <c r="C15" s="147"/>
      <c r="D15" s="147"/>
      <c r="E15" s="147"/>
      <c r="F15" s="147"/>
      <c r="G15" s="147"/>
      <c r="H15" s="147"/>
      <c r="I15" s="149">
        <f>I14+J14+K14</f>
        <v>1</v>
      </c>
      <c r="J15" s="150"/>
      <c r="K15" s="150"/>
      <c r="L15" s="149">
        <f t="shared" ref="L15" si="1">L14+M14+N14</f>
        <v>1</v>
      </c>
      <c r="M15" s="150"/>
      <c r="N15" s="150"/>
      <c r="O15" s="149">
        <f t="shared" ref="O15" si="2">O14+P14+Q14</f>
        <v>1</v>
      </c>
      <c r="P15" s="150"/>
      <c r="Q15" s="150"/>
    </row>
    <row r="16" spans="1:17" s="14" customFormat="1" ht="18.75" customHeight="1" x14ac:dyDescent="0.25">
      <c r="A16" s="144" t="s">
        <v>31</v>
      </c>
      <c r="B16" s="144"/>
      <c r="C16" s="144"/>
      <c r="D16" s="144"/>
      <c r="E16" s="144"/>
      <c r="F16" s="144"/>
      <c r="G16" s="144"/>
      <c r="H16" s="144"/>
      <c r="I16" s="29">
        <f>$G$12*I14/$H$12</f>
        <v>55.000000000000007</v>
      </c>
      <c r="J16" s="29">
        <f t="shared" ref="J16:Q16" si="3">$G$12*J14/$H$12</f>
        <v>9.1</v>
      </c>
      <c r="K16" s="29">
        <f t="shared" si="3"/>
        <v>45.6</v>
      </c>
      <c r="L16" s="29">
        <f t="shared" si="3"/>
        <v>64.100000000000009</v>
      </c>
      <c r="M16" s="29">
        <f t="shared" si="3"/>
        <v>36.5</v>
      </c>
      <c r="N16" s="29">
        <f t="shared" si="3"/>
        <v>9.1</v>
      </c>
      <c r="O16" s="29">
        <f t="shared" si="3"/>
        <v>45.6</v>
      </c>
      <c r="P16" s="29">
        <f t="shared" si="3"/>
        <v>18.2</v>
      </c>
      <c r="Q16" s="29">
        <f t="shared" si="3"/>
        <v>45.9</v>
      </c>
    </row>
    <row r="17" spans="1:17" s="16" customFormat="1" ht="21.75" customHeight="1" x14ac:dyDescent="0.25">
      <c r="A17" s="140" t="s">
        <v>40</v>
      </c>
      <c r="B17" s="140"/>
      <c r="C17" s="140"/>
      <c r="D17" s="140"/>
      <c r="E17" s="140"/>
      <c r="F17" s="140"/>
      <c r="G17" s="140"/>
      <c r="H17" s="140"/>
      <c r="I17" s="141">
        <f>I16+J16+K16</f>
        <v>109.70000000000002</v>
      </c>
      <c r="J17" s="142"/>
      <c r="K17" s="143"/>
      <c r="L17" s="141">
        <f t="shared" ref="L17" si="4">L16+M16+N16</f>
        <v>109.7</v>
      </c>
      <c r="M17" s="142"/>
      <c r="N17" s="143"/>
      <c r="O17" s="141">
        <f t="shared" ref="O17" si="5">O16+P16+Q16</f>
        <v>109.69999999999999</v>
      </c>
      <c r="P17" s="142"/>
      <c r="Q17" s="143"/>
    </row>
  </sheetData>
  <sheetProtection algorithmName="SHA-512" hashValue="2c15Qn4KAh3LdkfUVOQ0PShOaWmwSg+XnNZkcgSNoOe/041SzPTjXFP6V3PbIKIkJ7/zzcJw3AY6fkBU1s8YrA==" saltValue="a4O8eq4wWA3o7SPzf3QBNQ==" spinCount="100000" sheet="1" objects="1" scenarios="1"/>
  <mergeCells count="41">
    <mergeCell ref="P2:P3"/>
    <mergeCell ref="Q2:Q3"/>
    <mergeCell ref="A1:A3"/>
    <mergeCell ref="B1:B3"/>
    <mergeCell ref="C1:C3"/>
    <mergeCell ref="E1:E3"/>
    <mergeCell ref="F1:F3"/>
    <mergeCell ref="D1:D3"/>
    <mergeCell ref="M2:M3"/>
    <mergeCell ref="N2:N3"/>
    <mergeCell ref="O2:O3"/>
    <mergeCell ref="G1:G3"/>
    <mergeCell ref="I1:K1"/>
    <mergeCell ref="L1:N1"/>
    <mergeCell ref="O1:Q1"/>
    <mergeCell ref="H1:H3"/>
    <mergeCell ref="I2:I3"/>
    <mergeCell ref="J2:J3"/>
    <mergeCell ref="K2:K3"/>
    <mergeCell ref="L2:L3"/>
    <mergeCell ref="A17:H17"/>
    <mergeCell ref="I17:K17"/>
    <mergeCell ref="L17:N17"/>
    <mergeCell ref="M12:M13"/>
    <mergeCell ref="N12:N13"/>
    <mergeCell ref="O17:Q17"/>
    <mergeCell ref="A13:F13"/>
    <mergeCell ref="H12:H13"/>
    <mergeCell ref="A15:H15"/>
    <mergeCell ref="A16:H16"/>
    <mergeCell ref="A14:H14"/>
    <mergeCell ref="I15:K15"/>
    <mergeCell ref="L15:N15"/>
    <mergeCell ref="O15:Q15"/>
    <mergeCell ref="I12:I13"/>
    <mergeCell ref="J12:J13"/>
    <mergeCell ref="K12:K13"/>
    <mergeCell ref="L12:L13"/>
    <mergeCell ref="O12:O13"/>
    <mergeCell ref="P12:P13"/>
    <mergeCell ref="Q12:Q13"/>
  </mergeCells>
  <conditionalFormatting sqref="B4:Q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 ЛИСТ</vt:lpstr>
      <vt:lpstr>ВВОД РЕЕСТРА</vt:lpstr>
      <vt:lpstr>ВВОД ПО БЮЛЕТНЯМ</vt:lpstr>
      <vt:lpstr>ПОДСЧЕТ ГОЛОСОВ</vt:lpstr>
      <vt:lpstr>'ТИТУЛЬНЫЙ ЛИСТ'!Заголовки_для_печати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2018-01-04T15:51:41Z</dcterms:modified>
</cp:coreProperties>
</file>